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egravningar-my.sharepoint.com/personal/roger_elverskog_memento_se/Documents/Förbundskongresser/Kongress26/Utställare/"/>
    </mc:Choice>
  </mc:AlternateContent>
  <xr:revisionPtr revIDLastSave="2" documentId="8_{97A3DCB5-B734-4D37-BDBA-70F459EF7072}" xr6:coauthVersionLast="47" xr6:coauthVersionMax="47" xr10:uidLastSave="{CBAD86AA-CC70-9044-B786-404ED228ADF8}"/>
  <bookViews>
    <workbookView xWindow="0" yWindow="500" windowWidth="34060" windowHeight="15920" xr2:uid="{E2E87E64-8CBA-4573-9F80-C67B426B1D94}"/>
  </bookViews>
  <sheets>
    <sheet name="ARENA" sheetId="3" r:id="rId1"/>
    <sheet name="Orderläggning" sheetId="5" state="hidden" r:id="rId2"/>
    <sheet name="Plocklista" sheetId="6" state="hidden" r:id="rId3"/>
    <sheet name="Arbetsorder" sheetId="7" state="hidden" r:id="rId4"/>
    <sheet name="Blad1" sheetId="4" state="hidden" r:id="rId5"/>
  </sheets>
  <definedNames>
    <definedName name="_xlnm._FilterDatabase" localSheetId="1" hidden="1">Orderläggning!$A$14:$I$137</definedName>
    <definedName name="_xlnm._FilterDatabase" localSheetId="2" hidden="1">Plocklista!$A$14:$I$138</definedName>
    <definedName name="_xlnm.Print_Area" localSheetId="0">ARENA!$A$1:$J$121</definedName>
    <definedName name="_xlnm.Print_Area" localSheetId="1">Orderläggning!$A$6:$I$143</definedName>
    <definedName name="_xlnm.Print_Area" localSheetId="2">Plocklista!$A$6:$I$144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7" i="3" l="1"/>
  <c r="J62" i="3" l="1"/>
  <c r="J63" i="3"/>
  <c r="J41" i="3"/>
  <c r="J36" i="3"/>
  <c r="J84" i="3"/>
  <c r="J61" i="3" l="1"/>
  <c r="J25" i="3"/>
  <c r="J31" i="3"/>
  <c r="J45" i="3"/>
  <c r="E121" i="3"/>
  <c r="J53" i="3" l="1"/>
  <c r="J52" i="3"/>
  <c r="H142" i="6" l="1"/>
  <c r="H141" i="6"/>
  <c r="H140" i="6"/>
  <c r="H116" i="6"/>
  <c r="I116" i="6" s="1"/>
  <c r="H115" i="6"/>
  <c r="I115" i="6" s="1"/>
  <c r="H113" i="6"/>
  <c r="I113" i="6" s="1"/>
  <c r="E134" i="6" s="1"/>
  <c r="H111" i="6"/>
  <c r="I111" i="6" s="1"/>
  <c r="H110" i="6"/>
  <c r="I110" i="6" s="1"/>
  <c r="H109" i="6"/>
  <c r="I109" i="6" s="1"/>
  <c r="H108" i="6"/>
  <c r="I108" i="6" s="1"/>
  <c r="H107" i="6"/>
  <c r="I107" i="6" s="1"/>
  <c r="H103" i="6"/>
  <c r="I103" i="6" s="1"/>
  <c r="H102" i="6"/>
  <c r="I102" i="6" s="1"/>
  <c r="H101" i="6"/>
  <c r="I101" i="6" s="1"/>
  <c r="H99" i="6"/>
  <c r="I99" i="6" s="1"/>
  <c r="H98" i="6"/>
  <c r="I98" i="6" s="1"/>
  <c r="H97" i="6"/>
  <c r="I97" i="6" s="1"/>
  <c r="H96" i="6"/>
  <c r="I96" i="6" s="1"/>
  <c r="H94" i="6"/>
  <c r="I94" i="6" s="1"/>
  <c r="H93" i="6"/>
  <c r="I93" i="6" s="1"/>
  <c r="H92" i="6"/>
  <c r="I92" i="6" s="1"/>
  <c r="H91" i="6"/>
  <c r="I91" i="6" s="1"/>
  <c r="H90" i="6"/>
  <c r="I90" i="6" s="1"/>
  <c r="H89" i="6"/>
  <c r="I89" i="6" s="1"/>
  <c r="H88" i="6"/>
  <c r="I88" i="6" s="1"/>
  <c r="H87" i="6"/>
  <c r="I87" i="6" s="1"/>
  <c r="H85" i="6"/>
  <c r="I85" i="6" s="1"/>
  <c r="H84" i="6"/>
  <c r="I84" i="6" s="1"/>
  <c r="H82" i="6"/>
  <c r="I82" i="6" s="1"/>
  <c r="H81" i="6"/>
  <c r="I81" i="6" s="1"/>
  <c r="H80" i="6"/>
  <c r="I80" i="6" s="1"/>
  <c r="H78" i="6"/>
  <c r="I78" i="6" s="1"/>
  <c r="H77" i="6"/>
  <c r="I77" i="6" s="1"/>
  <c r="H76" i="6"/>
  <c r="I76" i="6" s="1"/>
  <c r="H75" i="6"/>
  <c r="I75" i="6" s="1"/>
  <c r="H74" i="6"/>
  <c r="I74" i="6" s="1"/>
  <c r="H72" i="6"/>
  <c r="I72" i="6" s="1"/>
  <c r="H71" i="6"/>
  <c r="I71" i="6" s="1"/>
  <c r="H70" i="6"/>
  <c r="I70" i="6" s="1"/>
  <c r="H69" i="6"/>
  <c r="I69" i="6" s="1"/>
  <c r="H68" i="6"/>
  <c r="I68" i="6" s="1"/>
  <c r="H66" i="6"/>
  <c r="I66" i="6" s="1"/>
  <c r="H65" i="6"/>
  <c r="I65" i="6" s="1"/>
  <c r="H64" i="6"/>
  <c r="I64" i="6" s="1"/>
  <c r="H63" i="6"/>
  <c r="I63" i="6" s="1"/>
  <c r="H62" i="6"/>
  <c r="I62" i="6" s="1"/>
  <c r="H61" i="6"/>
  <c r="I61" i="6" s="1"/>
  <c r="H60" i="6"/>
  <c r="I60" i="6" s="1"/>
  <c r="H59" i="6"/>
  <c r="I59" i="6" s="1"/>
  <c r="H58" i="6"/>
  <c r="I58" i="6" s="1"/>
  <c r="H56" i="6"/>
  <c r="I56" i="6" s="1"/>
  <c r="H55" i="6"/>
  <c r="I55" i="6" s="1"/>
  <c r="H54" i="6"/>
  <c r="I54" i="6" s="1"/>
  <c r="H53" i="6"/>
  <c r="I53" i="6" s="1"/>
  <c r="H51" i="6"/>
  <c r="I51" i="6" s="1"/>
  <c r="H50" i="6"/>
  <c r="I50" i="6" s="1"/>
  <c r="H49" i="6"/>
  <c r="I49" i="6" s="1"/>
  <c r="H48" i="6"/>
  <c r="I48" i="6" s="1"/>
  <c r="H47" i="6"/>
  <c r="I47" i="6" s="1"/>
  <c r="H46" i="6"/>
  <c r="I46" i="6" s="1"/>
  <c r="H45" i="6"/>
  <c r="I45" i="6" s="1"/>
  <c r="H44" i="6"/>
  <c r="I44" i="6" s="1"/>
  <c r="H43" i="6"/>
  <c r="I43" i="6" s="1"/>
  <c r="H41" i="6"/>
  <c r="I41" i="6" s="1"/>
  <c r="H40" i="6"/>
  <c r="I40" i="6" s="1"/>
  <c r="H38" i="6"/>
  <c r="I38" i="6" s="1"/>
  <c r="H37" i="6"/>
  <c r="I37" i="6" s="1"/>
  <c r="H36" i="6"/>
  <c r="I36" i="6" s="1"/>
  <c r="H35" i="6"/>
  <c r="I35" i="6" s="1"/>
  <c r="H34" i="6"/>
  <c r="I34" i="6" s="1"/>
  <c r="H33" i="6"/>
  <c r="I33" i="6" s="1"/>
  <c r="H32" i="6"/>
  <c r="I32" i="6" s="1"/>
  <c r="H31" i="6"/>
  <c r="I31" i="6" s="1"/>
  <c r="H30" i="6"/>
  <c r="I30" i="6" s="1"/>
  <c r="H29" i="6"/>
  <c r="I29" i="6" s="1"/>
  <c r="H28" i="6"/>
  <c r="I28" i="6" s="1"/>
  <c r="H27" i="6"/>
  <c r="I27" i="6" s="1"/>
  <c r="H26" i="6"/>
  <c r="I26" i="6" s="1"/>
  <c r="H25" i="6"/>
  <c r="I25" i="6" s="1"/>
  <c r="H24" i="6"/>
  <c r="I24" i="6" s="1"/>
  <c r="H23" i="6"/>
  <c r="I23" i="6" s="1"/>
  <c r="H21" i="6"/>
  <c r="I21" i="6" s="1"/>
  <c r="H20" i="6"/>
  <c r="I20" i="6" s="1"/>
  <c r="H19" i="6"/>
  <c r="I19" i="6" s="1"/>
  <c r="H18" i="6"/>
  <c r="I18" i="6" s="1"/>
  <c r="H17" i="6"/>
  <c r="I17" i="6" s="1"/>
  <c r="H16" i="6"/>
  <c r="I16" i="6" s="1"/>
  <c r="H15" i="6"/>
  <c r="I15" i="6" s="1"/>
  <c r="G13" i="6"/>
  <c r="B13" i="6"/>
  <c r="G12" i="6"/>
  <c r="B12" i="6"/>
  <c r="H11" i="6"/>
  <c r="C11" i="6"/>
  <c r="G10" i="6"/>
  <c r="B142" i="6" s="1"/>
  <c r="C10" i="6"/>
  <c r="C140" i="6" s="1"/>
  <c r="C9" i="6"/>
  <c r="C141" i="6" s="1"/>
  <c r="A8" i="6"/>
  <c r="G6" i="6"/>
  <c r="E129" i="6" l="1"/>
  <c r="E124" i="6"/>
  <c r="E125" i="6"/>
  <c r="E130" i="6"/>
  <c r="E131" i="6"/>
  <c r="E132" i="6"/>
  <c r="E122" i="6"/>
  <c r="E135" i="6"/>
  <c r="E121" i="6"/>
  <c r="E127" i="6"/>
  <c r="E126" i="6"/>
  <c r="E120" i="6"/>
  <c r="I117" i="6"/>
  <c r="E123" i="6"/>
  <c r="E128" i="6"/>
  <c r="E133" i="6"/>
  <c r="H107" i="5"/>
  <c r="H108" i="5"/>
  <c r="H109" i="5"/>
  <c r="H110" i="5"/>
  <c r="H102" i="5"/>
  <c r="H101" i="5"/>
  <c r="H100" i="5"/>
  <c r="H96" i="5"/>
  <c r="H97" i="5"/>
  <c r="H98" i="5"/>
  <c r="H87" i="5"/>
  <c r="H88" i="5"/>
  <c r="H89" i="5"/>
  <c r="H90" i="5"/>
  <c r="H91" i="5"/>
  <c r="H92" i="5"/>
  <c r="H93" i="5"/>
  <c r="H84" i="5"/>
  <c r="H80" i="5"/>
  <c r="H81" i="5"/>
  <c r="H74" i="5"/>
  <c r="H75" i="5"/>
  <c r="H76" i="5"/>
  <c r="H77" i="5"/>
  <c r="H68" i="5"/>
  <c r="H69" i="5"/>
  <c r="H70" i="5"/>
  <c r="H71" i="5"/>
  <c r="H58" i="5"/>
  <c r="H59" i="5"/>
  <c r="H60" i="5"/>
  <c r="H61" i="5"/>
  <c r="H62" i="5"/>
  <c r="H63" i="5"/>
  <c r="H64" i="5"/>
  <c r="H65" i="5"/>
  <c r="H53" i="5"/>
  <c r="H54" i="5"/>
  <c r="H55" i="5"/>
  <c r="H43" i="5"/>
  <c r="H44" i="5"/>
  <c r="H45" i="5"/>
  <c r="H46" i="5"/>
  <c r="H47" i="5"/>
  <c r="H48" i="5"/>
  <c r="H49" i="5"/>
  <c r="H50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16" i="5"/>
  <c r="H17" i="5"/>
  <c r="H18" i="5"/>
  <c r="H19" i="5"/>
  <c r="H20" i="5"/>
  <c r="H115" i="5"/>
  <c r="H114" i="5"/>
  <c r="H112" i="5"/>
  <c r="H83" i="5"/>
  <c r="H40" i="5"/>
  <c r="H39" i="5"/>
  <c r="E136" i="6" l="1"/>
  <c r="A8" i="5"/>
  <c r="I115" i="5"/>
  <c r="I114" i="5"/>
  <c r="I110" i="5"/>
  <c r="I109" i="5"/>
  <c r="I107" i="5"/>
  <c r="H106" i="5"/>
  <c r="I106" i="5" s="1"/>
  <c r="I102" i="5"/>
  <c r="I101" i="5"/>
  <c r="I100" i="5"/>
  <c r="I98" i="5"/>
  <c r="H95" i="5"/>
  <c r="I95" i="5" s="1"/>
  <c r="I93" i="5"/>
  <c r="I91" i="5"/>
  <c r="I89" i="5"/>
  <c r="H86" i="5"/>
  <c r="I86" i="5" s="1"/>
  <c r="I84" i="5"/>
  <c r="I80" i="5"/>
  <c r="H79" i="5"/>
  <c r="I79" i="5" s="1"/>
  <c r="I76" i="5"/>
  <c r="I74" i="5"/>
  <c r="H73" i="5"/>
  <c r="I73" i="5" s="1"/>
  <c r="I68" i="5"/>
  <c r="H67" i="5"/>
  <c r="I67" i="5" s="1"/>
  <c r="I65" i="5"/>
  <c r="I64" i="5"/>
  <c r="I62" i="5"/>
  <c r="I60" i="5"/>
  <c r="I58" i="5"/>
  <c r="H57" i="5"/>
  <c r="I57" i="5" s="1"/>
  <c r="I55" i="5"/>
  <c r="I54" i="5"/>
  <c r="I53" i="5"/>
  <c r="H52" i="5"/>
  <c r="I52" i="5" s="1"/>
  <c r="I50" i="5"/>
  <c r="I49" i="5"/>
  <c r="I46" i="5"/>
  <c r="I45" i="5"/>
  <c r="I44" i="5"/>
  <c r="H42" i="5"/>
  <c r="I42" i="5" s="1"/>
  <c r="I40" i="5"/>
  <c r="I39" i="5"/>
  <c r="I34" i="5"/>
  <c r="I33" i="5"/>
  <c r="I32" i="5"/>
  <c r="I31" i="5"/>
  <c r="I30" i="5"/>
  <c r="I28" i="5"/>
  <c r="I26" i="5"/>
  <c r="I24" i="5"/>
  <c r="I23" i="5"/>
  <c r="H22" i="5"/>
  <c r="I22" i="5" s="1"/>
  <c r="I17" i="5"/>
  <c r="I20" i="5"/>
  <c r="H15" i="5"/>
  <c r="I15" i="5" s="1"/>
  <c r="G13" i="5"/>
  <c r="B13" i="5"/>
  <c r="B12" i="5"/>
  <c r="G12" i="5"/>
  <c r="H11" i="5"/>
  <c r="C11" i="5"/>
  <c r="G10" i="5"/>
  <c r="B141" i="5" s="1"/>
  <c r="C10" i="5"/>
  <c r="C139" i="5" s="1"/>
  <c r="C9" i="5"/>
  <c r="C140" i="5" s="1"/>
  <c r="G6" i="5"/>
  <c r="H141" i="5"/>
  <c r="H140" i="5"/>
  <c r="H139" i="5"/>
  <c r="I112" i="5"/>
  <c r="E133" i="5" s="1"/>
  <c r="I108" i="5"/>
  <c r="I97" i="5"/>
  <c r="I96" i="5"/>
  <c r="I92" i="5"/>
  <c r="I90" i="5"/>
  <c r="I88" i="5"/>
  <c r="I87" i="5"/>
  <c r="I83" i="5"/>
  <c r="I81" i="5"/>
  <c r="I77" i="5"/>
  <c r="I75" i="5"/>
  <c r="I71" i="5"/>
  <c r="I70" i="5"/>
  <c r="I69" i="5"/>
  <c r="I63" i="5"/>
  <c r="I61" i="5"/>
  <c r="I59" i="5"/>
  <c r="I48" i="5"/>
  <c r="I47" i="5"/>
  <c r="I43" i="5"/>
  <c r="I37" i="5"/>
  <c r="I36" i="5"/>
  <c r="I35" i="5"/>
  <c r="I29" i="5"/>
  <c r="I27" i="5"/>
  <c r="I25" i="5"/>
  <c r="I19" i="5"/>
  <c r="I18" i="5"/>
  <c r="I16" i="5"/>
  <c r="E137" i="6" l="1"/>
  <c r="E138" i="6" s="1"/>
  <c r="I116" i="5"/>
  <c r="E128" i="5"/>
  <c r="E121" i="5"/>
  <c r="E129" i="5"/>
  <c r="E122" i="5"/>
  <c r="E134" i="5"/>
  <c r="E132" i="5"/>
  <c r="E131" i="5"/>
  <c r="E130" i="5"/>
  <c r="E127" i="5"/>
  <c r="E126" i="5"/>
  <c r="E125" i="5"/>
  <c r="E124" i="5"/>
  <c r="E123" i="5"/>
  <c r="E120" i="5"/>
  <c r="E119" i="5"/>
  <c r="E135" i="5" l="1"/>
  <c r="E136" i="5" s="1"/>
  <c r="E137" i="5" s="1"/>
  <c r="J37" i="3" l="1"/>
  <c r="J38" i="3"/>
  <c r="J95" i="3"/>
  <c r="J94" i="3"/>
  <c r="F112" i="3" l="1"/>
  <c r="J92" i="3" l="1"/>
  <c r="J91" i="3"/>
  <c r="J90" i="3"/>
  <c r="J89" i="3"/>
  <c r="J85" i="3"/>
  <c r="J82" i="3"/>
  <c r="J81" i="3"/>
  <c r="J79" i="3"/>
  <c r="J78" i="3"/>
  <c r="J77" i="3"/>
  <c r="J76" i="3"/>
  <c r="J73" i="3"/>
  <c r="J72" i="3"/>
  <c r="J71" i="3"/>
  <c r="J69" i="3"/>
  <c r="J68" i="3"/>
  <c r="J67" i="3"/>
  <c r="J65" i="3"/>
  <c r="J64" i="3"/>
  <c r="J60" i="3"/>
  <c r="J59" i="3"/>
  <c r="J58" i="3"/>
  <c r="J56" i="3"/>
  <c r="J55" i="3"/>
  <c r="J51" i="3"/>
  <c r="J50" i="3"/>
  <c r="J49" i="3"/>
  <c r="J46" i="3"/>
  <c r="J44" i="3"/>
  <c r="J43" i="3"/>
  <c r="J40" i="3"/>
  <c r="J35" i="3"/>
  <c r="J34" i="3"/>
  <c r="J33" i="3"/>
  <c r="J32" i="3"/>
  <c r="J30" i="3"/>
  <c r="J29" i="3"/>
  <c r="J28" i="3"/>
  <c r="J27" i="3"/>
  <c r="J26" i="3"/>
  <c r="J24" i="3"/>
  <c r="J22" i="3"/>
  <c r="J21" i="3"/>
  <c r="J20" i="3"/>
  <c r="J16" i="3"/>
  <c r="J18" i="3"/>
  <c r="J19" i="3"/>
  <c r="F99" i="3" l="1"/>
  <c r="F103" i="3"/>
  <c r="F101" i="3"/>
  <c r="F107" i="3"/>
  <c r="F106" i="3"/>
  <c r="F110" i="3"/>
  <c r="F111" i="3"/>
  <c r="F109" i="3"/>
  <c r="F105" i="3"/>
  <c r="F104" i="3"/>
  <c r="F100" i="3"/>
  <c r="F108" i="3"/>
  <c r="F102" i="3"/>
  <c r="F113" i="3" l="1"/>
  <c r="F114" i="3" s="1"/>
  <c r="F115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tc={D122644F-E913-450C-B110-A90CCE957893}</author>
    <author>tc={916B84E8-FC8C-47BD-AA23-D78E2759BCD7}</author>
  </authors>
  <commentList>
    <comment ref="B16" authorId="0" shapeId="0" xr:uid="{D122644F-E913-450C-B110-A90CCE957893}">
      <text>
        <t>[Trådad kommentar]
I din version av Excel kan du läsa den här trådade kommentaren, men eventuella ändringar i den tas bort om filen öppnas i en senare version av Excel. Läs mer: https://go.microsoft.com/fwlink/?linkid=870924
Kommentar:
    * Färger i lager är: Röd, grå, svart och blå
* Övriga färger, se: www.nessim.se / evenmattor / Expo colour
* Vid tillpassningoch skärning av ojämna m2 m.m. tas en timkostnad.</t>
      </text>
    </comment>
    <comment ref="B50" authorId="1" shapeId="0" xr:uid="{916B84E8-FC8C-47BD-AA23-D78E2759BCD7}">
      <text>
        <t>[Trådad kommentar]
I din version av Excel kan du läsa den här trådade kommentaren, men eventuella ändringar i den tas bort om filen öppnas i en senare version av Excel. Läs mer: https://go.microsoft.com/fwlink/?linkid=870924
Kommentar:
    Om levande växt önskas, maila
monterservice@conventum.se för 
Prisuppgift.</t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</futureMetadata>
  <valueMetadata count="33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</valueMetadata>
</metadata>
</file>

<file path=xl/sharedStrings.xml><?xml version="1.0" encoding="utf-8"?>
<sst xmlns="http://schemas.openxmlformats.org/spreadsheetml/2006/main" count="629" uniqueCount="264">
  <si>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</si>
  <si>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</si>
  <si>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</si>
  <si>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</si>
  <si>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</si>
  <si>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</si>
  <si>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</si>
  <si>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</si>
  <si>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</si>
  <si>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</si>
  <si>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</si>
  <si>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</si>
  <si>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Låsbar dörr 1x2.5m, vit</t>
  </si>
  <si>
    <t>MÅLNING AV TRÄVÄGG</t>
  </si>
  <si>
    <t>VATTEN &amp; AVLOPP</t>
  </si>
  <si>
    <t>Vatten och avloppsuttag</t>
  </si>
  <si>
    <t>Vattenuttag</t>
  </si>
  <si>
    <t>ELEKTRISKA INSTALLATIONER</t>
  </si>
  <si>
    <t>TRUCK &amp; GODSTJÄNSTER</t>
  </si>
  <si>
    <t>ÖVRIGA TJÄNSTER</t>
  </si>
  <si>
    <t>offert</t>
  </si>
  <si>
    <t>SKADOR &amp; ÅTERSTÄLLNING</t>
  </si>
  <si>
    <t>Väggar, hyrmattor och montertillbehör skall återställas i ursprungligt skick. Ev. skador debiteras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</si>
  <si>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</si>
  <si>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</si>
  <si>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</si>
  <si>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</si>
  <si>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</si>
  <si>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</si>
  <si>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</si>
  <si>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</si>
  <si>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</si>
  <si>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</si>
  <si>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</si>
  <si>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</si>
  <si>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</si>
  <si>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</si>
  <si>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</si>
  <si>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</si>
  <si>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</si>
  <si>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>, arm exkl el (kräver vägg för montage)</t>
    </r>
  </si>
  <si>
    <r>
      <t xml:space="preserve">Vajerögla, </t>
    </r>
    <r>
      <rPr>
        <sz val="11"/>
        <color theme="1"/>
        <rFont val="Corbel"/>
        <family val="2"/>
      </rPr>
      <t>punkt till position från 12m tak (reutlinger)</t>
    </r>
  </si>
  <si>
    <r>
      <t>Thelferpunkt</t>
    </r>
    <r>
      <rPr>
        <sz val="11"/>
        <color theme="1"/>
        <rFont val="Corbel"/>
        <family val="2"/>
      </rPr>
      <t>, handspel till position från 12m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</si>
  <si>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 inkl.4 X 50W Hallogen på stativ/dimmer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</si>
  <si>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</si>
  <si>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1"/>
        <color theme="1"/>
        <rFont val="Corbel"/>
        <family val="2"/>
      </rPr>
      <t xml:space="preserve">LED, </t>
    </r>
    <r>
      <rPr>
        <sz val="11"/>
        <color theme="1"/>
        <rFont val="Corbel"/>
        <family val="2"/>
      </rPr>
      <t>B-EYE K 10 Clay Paky</t>
    </r>
  </si>
  <si>
    <r>
      <rPr>
        <b/>
        <sz val="11"/>
        <color theme="1"/>
        <rFont val="Corbel"/>
        <family val="2"/>
      </rPr>
      <t xml:space="preserve">Power PAR, </t>
    </r>
    <r>
      <rPr>
        <sz val="11"/>
        <color theme="1"/>
        <rFont val="Corbel"/>
        <family val="2"/>
      </rPr>
      <t xml:space="preserve">CDM-150W </t>
    </r>
    <r>
      <rPr>
        <sz val="10"/>
        <color theme="1"/>
        <rFont val="Corbel"/>
        <family val="2"/>
      </rPr>
      <t>(kräver vajerpunkt &amp; truss för montage)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</si>
  <si>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</si>
  <si>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</si>
  <si>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</si>
  <si>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Vägg</t>
    </r>
    <r>
      <rPr>
        <sz val="11"/>
        <color theme="1"/>
        <rFont val="Corbel"/>
        <family val="2"/>
      </rPr>
      <t>, 1X2.5m, trä, vit (ej nymålad)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</si>
  <si>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trävägg, exkl. färg 1x2.5m (1 sida)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</si>
  <si>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</si>
  <si>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</si>
  <si>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25A, 400V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</si>
  <si>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63A,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</si>
  <si>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</si>
  <si>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 xml:space="preserve">Elcentral </t>
    </r>
    <r>
      <rPr>
        <sz val="11"/>
        <color theme="1"/>
        <rFont val="Corbel"/>
        <family val="2"/>
      </rPr>
      <t>32A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</si>
  <si>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</si>
  <si>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rPr>
        <b/>
        <sz val="11"/>
        <color theme="1"/>
        <rFont val="Corbel"/>
        <family val="2"/>
      </rPr>
      <t>Nattström</t>
    </r>
    <r>
      <rPr>
        <sz val="11"/>
        <color theme="1"/>
        <rFont val="Corbel"/>
        <family val="2"/>
      </rPr>
      <t>, endast 10A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</si>
  <si>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upp till 1.5ton, 1:a lyftet, Lastning &amp; lossning pallar</t>
    </r>
  </si>
  <si>
    <r>
      <rPr>
        <b/>
        <sz val="11"/>
        <color theme="1"/>
        <rFont val="Corbel"/>
        <family val="2"/>
      </rPr>
      <t>Truck</t>
    </r>
    <r>
      <rPr>
        <sz val="11"/>
        <color theme="1"/>
        <rFont val="Corbel"/>
        <family val="2"/>
      </rPr>
      <t>, från lyft 2 - 10</t>
    </r>
  </si>
  <si>
    <r>
      <t xml:space="preserve">Förvarning av </t>
    </r>
    <r>
      <rPr>
        <b/>
        <sz val="11"/>
        <color theme="1"/>
        <rFont val="Corbel"/>
        <family val="2"/>
      </rPr>
      <t>tomemballage</t>
    </r>
    <r>
      <rPr>
        <sz val="11"/>
        <color theme="1"/>
        <rFont val="Corbel"/>
        <family val="2"/>
      </rPr>
      <t>/kubikmeter</t>
    </r>
  </si>
  <si>
    <r>
      <t xml:space="preserve">Förvarning av </t>
    </r>
    <r>
      <rPr>
        <b/>
        <sz val="11"/>
        <color theme="1"/>
        <rFont val="Corbel"/>
        <family val="2"/>
      </rPr>
      <t>tillgängligt gods</t>
    </r>
    <r>
      <rPr>
        <sz val="11"/>
        <color theme="1"/>
        <rFont val="Corbel"/>
        <family val="2"/>
      </rPr>
      <t>/pall</t>
    </r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</si>
  <si>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(pris/m2/dag)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</si>
  <si>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</si>
  <si>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</si>
  <si>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</si>
  <si>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rPr>
        <b/>
        <sz val="11"/>
        <color theme="1"/>
        <rFont val="Corbel"/>
        <family val="2"/>
      </rPr>
      <t>Återställning</t>
    </r>
    <r>
      <rPr>
        <sz val="11"/>
        <color theme="1"/>
        <rFont val="Corbel"/>
        <family val="2"/>
      </rPr>
      <t xml:space="preserve"> av träväggar som utställare själv målat</t>
    </r>
    <r>
      <rPr>
        <sz val="9"/>
        <color theme="1"/>
        <rFont val="Corbel"/>
        <family val="2"/>
      </rPr>
      <t xml:space="preserve"> </t>
    </r>
    <r>
      <rPr>
        <sz val="8"/>
        <color theme="1"/>
        <rFont val="Corbel"/>
        <family val="2"/>
      </rPr>
      <t>(per sida)</t>
    </r>
  </si>
  <si>
    <r>
      <rPr>
        <b/>
        <sz val="11"/>
        <color theme="1"/>
        <rFont val="Corbel"/>
        <family val="2"/>
      </rPr>
      <t>Rensning</t>
    </r>
    <r>
      <rPr>
        <sz val="11"/>
        <color theme="1"/>
        <rFont val="Corbel"/>
        <family val="2"/>
      </rPr>
      <t xml:space="preserve"> av väggar från spik, tejp, klamrar m.m. </t>
    </r>
    <r>
      <rPr>
        <sz val="10"/>
        <color theme="1"/>
        <rFont val="Corbel"/>
        <family val="2"/>
      </rPr>
      <t>(per timme)</t>
    </r>
  </si>
  <si>
    <r>
      <rPr>
        <b/>
        <sz val="11"/>
        <color theme="1"/>
        <rFont val="Corbel"/>
        <family val="2"/>
      </rPr>
      <t>Skadad trävägg</t>
    </r>
    <r>
      <rPr>
        <sz val="11"/>
        <color theme="1"/>
        <rFont val="Corbel"/>
        <family val="2"/>
      </rPr>
      <t>, minimiavgift</t>
    </r>
  </si>
  <si>
    <r>
      <rPr>
        <b/>
        <sz val="11"/>
        <color theme="1"/>
        <rFont val="Corbel"/>
        <family val="2"/>
      </rPr>
      <t>Skadad octanormvägg-skiva</t>
    </r>
    <r>
      <rPr>
        <sz val="11"/>
        <color theme="1"/>
        <rFont val="Corbel"/>
        <family val="2"/>
      </rPr>
      <t xml:space="preserve">, minimiavgift </t>
    </r>
    <r>
      <rPr>
        <sz val="10"/>
        <color theme="1"/>
        <rFont val="Corbel"/>
        <family val="2"/>
      </rPr>
      <t>(per skiva)</t>
    </r>
  </si>
  <si>
    <r>
      <t xml:space="preserve">Skuren eller på annat sätt skadad </t>
    </r>
    <r>
      <rPr>
        <b/>
        <sz val="11"/>
        <color theme="1"/>
        <rFont val="Corbel"/>
        <family val="2"/>
      </rPr>
      <t>matta.</t>
    </r>
    <r>
      <rPr>
        <sz val="11"/>
        <color theme="1"/>
        <rFont val="Corbel"/>
        <family val="2"/>
      </rPr>
      <t xml:space="preserve"> (per m2)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</si>
  <si>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</si>
  <si>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</si>
  <si>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</si>
  <si>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</si>
  <si>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</si>
  <si>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</si>
  <si>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</si>
  <si>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</si>
  <si>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</si>
  <si>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</si>
  <si>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</si>
  <si>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</si>
  <si>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</si>
  <si>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</si>
  <si>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</si>
  <si>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</si>
  <si>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svart, skinn</t>
    </r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</si>
  <si>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</si>
  <si>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14XXX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</si>
  <si>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</si>
  <si>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</si>
  <si>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</si>
  <si>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</si>
  <si>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</si>
  <si>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färger). Pris/m2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</si>
  <si>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</si>
  <si>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r>
      <rPr>
        <b/>
        <sz val="11"/>
        <color theme="1"/>
        <rFont val="Corbel"/>
        <family val="2"/>
      </rPr>
      <t>Truss</t>
    </r>
    <r>
      <rPr>
        <sz val="11"/>
        <color theme="1"/>
        <rFont val="Corbel"/>
        <family val="2"/>
      </rPr>
      <t xml:space="preserve"> till ljus &amp; vepa </t>
    </r>
    <r>
      <rPr>
        <b/>
        <i/>
        <sz val="10"/>
        <color theme="1"/>
        <rFont val="Corbel"/>
        <family val="2"/>
      </rPr>
      <t>(obs! vajerpunkt/er krävs)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</si>
  <si>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</si>
  <si>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</si>
  <si>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</si>
  <si>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</si>
  <si>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</si>
  <si>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r>
      <t>Ancorbolt,</t>
    </r>
    <r>
      <rPr>
        <sz val="11"/>
        <color theme="1"/>
        <rFont val="Corbel"/>
        <family val="2"/>
      </rPr>
      <t xml:space="preserve"> motordriven kedja/punkt</t>
    </r>
    <r>
      <rPr>
        <b/>
        <sz val="11"/>
        <color theme="1"/>
        <rFont val="Corbel"/>
        <family val="2"/>
      </rPr>
      <t xml:space="preserve">, </t>
    </r>
    <r>
      <rPr>
        <sz val="9"/>
        <color theme="1"/>
        <rFont val="Corbel"/>
        <family val="2"/>
      </rPr>
      <t>max 150kg från 12m</t>
    </r>
  </si>
  <si>
    <r>
      <rPr>
        <b/>
        <sz val="11"/>
        <color theme="1"/>
        <rFont val="Corbel"/>
        <family val="2"/>
      </rPr>
      <t>Målning</t>
    </r>
    <r>
      <rPr>
        <sz val="11"/>
        <color theme="1"/>
        <rFont val="Corbel"/>
        <family val="2"/>
      </rPr>
      <t xml:space="preserve"> av dörr, exkl. färg, 1x2.5m (1 sida), </t>
    </r>
    <r>
      <rPr>
        <sz val="10"/>
        <color theme="1"/>
        <rFont val="Corbel"/>
        <family val="2"/>
      </rPr>
      <t>inkl. plastning</t>
    </r>
  </si>
  <si>
    <r>
      <rPr>
        <b/>
        <sz val="11"/>
        <color theme="1"/>
        <rFont val="Corbel"/>
        <family val="2"/>
      </rPr>
      <t>Färg</t>
    </r>
    <r>
      <rPr>
        <sz val="11"/>
        <color theme="1"/>
        <rFont val="Corbel"/>
        <family val="2"/>
      </rPr>
      <t xml:space="preserve">, inköp, </t>
    </r>
    <r>
      <rPr>
        <sz val="10"/>
        <color theme="1"/>
        <rFont val="Corbel"/>
        <family val="2"/>
      </rPr>
      <t>Kulör eller vit, 2 strykningar, per löpmeter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</si>
  <si>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 expo.yta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</si>
  <si>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</si>
  <si>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</si>
  <si>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</si>
  <si>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</si>
  <si>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</si>
  <si>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</si>
  <si>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</si>
  <si>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</si>
  <si>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</si>
  <si>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</si>
  <si>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</si>
  <si>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</si>
  <si>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</si>
  <si>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</si>
  <si>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</si>
  <si>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</si>
  <si>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>TILLSTÅND ÖVRIGT</t>
  </si>
  <si>
    <r>
      <rPr>
        <b/>
        <sz val="11"/>
        <color theme="1"/>
        <rFont val="Corbel"/>
        <family val="2"/>
      </rPr>
      <t>Höjdbyggnadstillstånd,</t>
    </r>
    <r>
      <rPr>
        <sz val="11"/>
        <color theme="1"/>
        <rFont val="Corbel"/>
        <family val="2"/>
      </rPr>
      <t xml:space="preserve"> budskap över 2.5m</t>
    </r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</si>
  <si>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</si>
  <si>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</si>
  <si>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</si>
  <si>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</si>
  <si>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</si>
  <si>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</si>
  <si>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</si>
  <si>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</si>
  <si>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</si>
  <si>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Målning</t>
  </si>
  <si>
    <t>Vatten &amp; Avlopp</t>
  </si>
  <si>
    <t>Elektriska installationer</t>
  </si>
  <si>
    <t>Truck &amp; Godstjänster</t>
  </si>
  <si>
    <t>Övriga tjänster</t>
  </si>
  <si>
    <t>Skador &amp; återställning</t>
  </si>
  <si>
    <t>Tillstånd &amp; övrigt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</si>
  <si>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</si>
  <si>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</si>
  <si>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</si>
  <si>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</si>
  <si>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</si>
  <si>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</si>
  <si>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</si>
  <si>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</si>
  <si>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ARENAN</t>
  </si>
  <si>
    <t>Denna prislista gäller från 2019-02-01</t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</si>
  <si>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mellangrå </t>
    </r>
  </si>
  <si>
    <t>EFTERBESTÄLLNING</t>
  </si>
  <si>
    <t>Arbetsorder - Monterservice 2019</t>
  </si>
  <si>
    <t>Benämning</t>
  </si>
  <si>
    <t>Artikelnr.</t>
  </si>
  <si>
    <t>Beställare</t>
  </si>
  <si>
    <t>monterservice@conventum.se</t>
  </si>
  <si>
    <t>Denna blankett kan sparas och e-postas till:</t>
  </si>
  <si>
    <t>Beställning av tillbehör &amp; teknik till monter</t>
  </si>
  <si>
    <t>Summering av beställning</t>
  </si>
  <si>
    <t>Väggar, hyrmattor och montertillbehör skall återställas i ursprungligt skick. Ev. förluster eller skador debiteras</t>
  </si>
  <si>
    <t>019-766 4552 (gruppnr.)</t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</si>
  <si>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120cmx70x75cm</t>
    </r>
  </si>
  <si>
    <r>
      <rPr>
        <b/>
        <sz val="11"/>
        <color theme="1"/>
        <rFont val="Arial Nova"/>
        <family val="2"/>
      </rPr>
      <t>Fällbord</t>
    </r>
    <r>
      <rPr>
        <sz val="11"/>
        <color theme="1"/>
        <rFont val="Arial Nova"/>
        <family val="2"/>
      </rPr>
      <t>, 180cmx70x75cm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</si>
  <si>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 110cm DIAM: 80cm, grå plast (fällbart)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</si>
  <si>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svart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</si>
  <si>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 xml:space="preserve">, </t>
    </r>
    <r>
      <rPr>
        <sz val="10"/>
        <color theme="1"/>
        <rFont val="Arial Nova"/>
        <family val="2"/>
      </rPr>
      <t>110cm DIAM: 80cm, med vit strumpa/topp</t>
    </r>
  </si>
  <si>
    <r>
      <rPr>
        <b/>
        <sz val="11"/>
        <color theme="1"/>
        <rFont val="Arial Nova"/>
        <family val="2"/>
      </rPr>
      <t>Ståbord</t>
    </r>
    <r>
      <rPr>
        <sz val="11"/>
        <color theme="1"/>
        <rFont val="Arial Nova"/>
        <family val="2"/>
      </rPr>
      <t>,</t>
    </r>
    <r>
      <rPr>
        <sz val="10"/>
        <color theme="1"/>
        <rFont val="Arial Nova"/>
        <family val="2"/>
      </rPr>
      <t xml:space="preserve"> 110cm DIAM: 80cm, med vit linneduk (inkl. tvätt)</t>
    </r>
  </si>
  <si>
    <r>
      <t xml:space="preserve">Soffbord, </t>
    </r>
    <r>
      <rPr>
        <sz val="11"/>
        <color theme="1"/>
        <rFont val="Arial Nova"/>
        <family val="2"/>
      </rPr>
      <t>korg vitt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</si>
  <si>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 Höj och sänkbart (70-110cm)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</si>
  <si>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överdel 30cm till Art. # 14221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</si>
  <si>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180x75cm, hårdplast grått</t>
    </r>
  </si>
  <si>
    <r>
      <rPr>
        <b/>
        <sz val="11"/>
        <color theme="1"/>
        <rFont val="Arial Nova"/>
        <family val="2"/>
      </rPr>
      <t>Bord</t>
    </r>
    <r>
      <rPr>
        <sz val="11"/>
        <color theme="1"/>
        <rFont val="Arial Nova"/>
        <family val="2"/>
      </rPr>
      <t>, soff, 50x50cm, vit,grå,svart mm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</si>
  <si>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"Duni Evolin",svart, 240cm</t>
    </r>
  </si>
  <si>
    <r>
      <rPr>
        <b/>
        <sz val="11"/>
        <color theme="1"/>
        <rFont val="Arial Nova"/>
        <family val="2"/>
      </rPr>
      <t>Duk</t>
    </r>
    <r>
      <rPr>
        <sz val="11"/>
        <color theme="1"/>
        <rFont val="Arial Nova"/>
        <family val="2"/>
      </rPr>
      <t>, vit linne 240cm, inkl. tvätt</t>
    </r>
  </si>
  <si>
    <r>
      <rPr>
        <b/>
        <sz val="11"/>
        <color theme="1"/>
        <rFont val="Arial Nova"/>
        <family val="2"/>
      </rPr>
      <t>Barpall</t>
    </r>
    <r>
      <rPr>
        <sz val="11"/>
        <color theme="1"/>
        <rFont val="Arial Nova"/>
        <family val="2"/>
      </rPr>
      <t>, Z-underrede eller 4-ben</t>
    </r>
  </si>
  <si>
    <r>
      <rPr>
        <b/>
        <sz val="11"/>
        <color theme="1"/>
        <rFont val="Arial Nova"/>
        <family val="2"/>
      </rPr>
      <t>Fåtölj</t>
    </r>
    <r>
      <rPr>
        <sz val="11"/>
        <color theme="1"/>
        <rFont val="Arial Nova"/>
        <family val="2"/>
      </rPr>
      <t>, snurr, svart</t>
    </r>
  </si>
  <si>
    <r>
      <rPr>
        <b/>
        <sz val="11"/>
        <color theme="1"/>
        <rFont val="Arial Nova"/>
        <family val="2"/>
      </rPr>
      <t>Broschyrställ</t>
    </r>
    <r>
      <rPr>
        <sz val="11"/>
        <color theme="1"/>
        <rFont val="Arial Nova"/>
        <family val="2"/>
      </rPr>
      <t>, Tower</t>
    </r>
  </si>
  <si>
    <r>
      <rPr>
        <b/>
        <sz val="11"/>
        <color theme="1"/>
        <rFont val="Arial Nova"/>
        <family val="2"/>
      </rPr>
      <t>Bokhylla</t>
    </r>
    <r>
      <rPr>
        <sz val="11"/>
        <color theme="1"/>
        <rFont val="Arial Nova"/>
        <family val="2"/>
      </rPr>
      <t>, vit,147*147*39</t>
    </r>
  </si>
  <si>
    <r>
      <t>Bokhylla,</t>
    </r>
    <r>
      <rPr>
        <sz val="11"/>
        <color theme="1"/>
        <rFont val="Arial Nova"/>
        <family val="2"/>
      </rPr>
      <t xml:space="preserve"> vit, 147*77*39</t>
    </r>
  </si>
  <si>
    <r>
      <rPr>
        <b/>
        <sz val="11"/>
        <color theme="1"/>
        <rFont val="Arial Nova"/>
        <family val="2"/>
      </rPr>
      <t>Spotlight 100W</t>
    </r>
    <r>
      <rPr>
        <sz val="11"/>
        <color theme="1"/>
        <rFont val="Arial Nova"/>
        <family val="2"/>
      </rPr>
      <t>, arm exkl el (kräver vägg för montage)</t>
    </r>
  </si>
  <si>
    <r>
      <rPr>
        <b/>
        <sz val="11"/>
        <color theme="1"/>
        <rFont val="Arial Nova"/>
        <family val="2"/>
      </rPr>
      <t>LED, Ljusramp</t>
    </r>
    <r>
      <rPr>
        <sz val="11"/>
        <color theme="1"/>
        <rFont val="Arial Nova"/>
        <family val="2"/>
      </rPr>
      <t>, RGB-färger (uplight/downlight)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</si>
  <si>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(endagshyra)</t>
    </r>
  </si>
  <si>
    <r>
      <rPr>
        <b/>
        <sz val="10"/>
        <color theme="1"/>
        <rFont val="Arial Nova"/>
        <family val="2"/>
      </rPr>
      <t>Lap-top</t>
    </r>
    <r>
      <rPr>
        <sz val="10"/>
        <color theme="1"/>
        <rFont val="Arial Nova"/>
        <family val="2"/>
      </rPr>
      <t>, Win 10, Office 365 (flerdagshyra)</t>
    </r>
  </si>
  <si>
    <r>
      <t xml:space="preserve">Internetuppkoppling, </t>
    </r>
    <r>
      <rPr>
        <sz val="11"/>
        <color theme="1"/>
        <rFont val="Arial Nova"/>
        <family val="2"/>
      </rPr>
      <t xml:space="preserve">fast lina </t>
    </r>
  </si>
  <si>
    <r>
      <rPr>
        <b/>
        <sz val="11"/>
        <color theme="1"/>
        <rFont val="Arial Nova"/>
        <family val="2"/>
      </rPr>
      <t>Vägg</t>
    </r>
    <r>
      <rPr>
        <sz val="11"/>
        <color theme="1"/>
        <rFont val="Arial Nova"/>
        <family val="2"/>
      </rPr>
      <t>, 1X2.5m, trä, vit (ej nymålad)</t>
    </r>
  </si>
  <si>
    <r>
      <rPr>
        <b/>
        <sz val="11"/>
        <color theme="1"/>
        <rFont val="Arial Nova"/>
        <family val="2"/>
      </rPr>
      <t xml:space="preserve">Displayvägg, </t>
    </r>
    <r>
      <rPr>
        <sz val="11"/>
        <color theme="1"/>
        <rFont val="Arial Nova"/>
        <family val="2"/>
      </rPr>
      <t>2.25m hög med 1.20 x 0.95 expo.yta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</si>
  <si>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trävägg, exkl. färg 1x2.5m (1 sida)</t>
    </r>
  </si>
  <si>
    <r>
      <rPr>
        <b/>
        <sz val="11"/>
        <color theme="1"/>
        <rFont val="Arial Nova"/>
        <family val="2"/>
      </rPr>
      <t>Målning</t>
    </r>
    <r>
      <rPr>
        <sz val="11"/>
        <color theme="1"/>
        <rFont val="Arial Nova"/>
        <family val="2"/>
      </rPr>
      <t xml:space="preserve"> av dörr, exkl. färg, 1x2.5m (1 sida), </t>
    </r>
    <r>
      <rPr>
        <sz val="10"/>
        <color theme="1"/>
        <rFont val="Arial Nova"/>
        <family val="2"/>
      </rPr>
      <t>inkl. plastning</t>
    </r>
  </si>
  <si>
    <r>
      <rPr>
        <b/>
        <sz val="11"/>
        <color theme="1"/>
        <rFont val="Arial Nova"/>
        <family val="2"/>
      </rPr>
      <t>Färg</t>
    </r>
    <r>
      <rPr>
        <sz val="11"/>
        <color theme="1"/>
        <rFont val="Arial Nova"/>
        <family val="2"/>
      </rPr>
      <t xml:space="preserve">, inköp, </t>
    </r>
    <r>
      <rPr>
        <sz val="10"/>
        <color theme="1"/>
        <rFont val="Arial Nova"/>
        <family val="2"/>
      </rPr>
      <t>Kulör eller vit, 2 strykningar, per löpmeter</t>
    </r>
  </si>
  <si>
    <r>
      <rPr>
        <b/>
        <sz val="11"/>
        <color theme="1"/>
        <rFont val="Arial Nova"/>
        <family val="2"/>
      </rPr>
      <t>Eluttag</t>
    </r>
    <r>
      <rPr>
        <sz val="11"/>
        <color theme="1"/>
        <rFont val="Arial Nova"/>
        <family val="2"/>
      </rPr>
      <t>, 10A, 230V</t>
    </r>
  </si>
  <si>
    <r>
      <rPr>
        <b/>
        <sz val="11"/>
        <color theme="1"/>
        <rFont val="Arial Nova"/>
        <family val="2"/>
      </rPr>
      <t>Kraftuttag</t>
    </r>
    <r>
      <rPr>
        <sz val="11"/>
        <color theme="1"/>
        <rFont val="Arial Nova"/>
        <family val="2"/>
      </rPr>
      <t>, 3-fas, 16A, 400V</t>
    </r>
  </si>
  <si>
    <r>
      <rPr>
        <b/>
        <sz val="11"/>
        <color theme="1"/>
        <rFont val="Arial Nova"/>
        <family val="2"/>
      </rPr>
      <t>Elcentral</t>
    </r>
    <r>
      <rPr>
        <sz val="11"/>
        <color theme="1"/>
        <rFont val="Arial Nova"/>
        <family val="2"/>
      </rPr>
      <t xml:space="preserve"> 16A</t>
    </r>
  </si>
  <si>
    <r>
      <rPr>
        <b/>
        <sz val="11"/>
        <color theme="1"/>
        <rFont val="Arial Nova"/>
        <family val="2"/>
      </rPr>
      <t>Förlängningssladd</t>
    </r>
    <r>
      <rPr>
        <sz val="11"/>
        <color theme="1"/>
        <rFont val="Arial Nova"/>
        <family val="2"/>
      </rPr>
      <t>, max 5m</t>
    </r>
  </si>
  <si>
    <r>
      <rPr>
        <b/>
        <sz val="11"/>
        <color theme="1"/>
        <rFont val="Arial Nova"/>
        <family val="2"/>
      </rPr>
      <t>Städning</t>
    </r>
    <r>
      <rPr>
        <sz val="11"/>
        <color theme="1"/>
        <rFont val="Arial Nova"/>
        <family val="2"/>
      </rPr>
      <t xml:space="preserve"> under mässdagarna,</t>
    </r>
    <r>
      <rPr>
        <sz val="10"/>
        <color theme="1"/>
        <rFont val="Arial Nova"/>
        <family val="2"/>
      </rPr>
      <t xml:space="preserve"> </t>
    </r>
    <r>
      <rPr>
        <b/>
        <u/>
        <sz val="10"/>
        <color theme="1"/>
        <rFont val="Arial Nova"/>
        <family val="2"/>
      </rPr>
      <t xml:space="preserve">ange m2 yta </t>
    </r>
    <r>
      <rPr>
        <b/>
        <sz val="10"/>
        <color theme="1"/>
        <rFont val="Arial Nova"/>
        <family val="2"/>
      </rPr>
      <t>(pris/m2/dag)</t>
    </r>
  </si>
  <si>
    <r>
      <t>Tjänster</t>
    </r>
    <r>
      <rPr>
        <sz val="11"/>
        <color theme="1"/>
        <rFont val="Arial Nova"/>
        <family val="2"/>
      </rPr>
      <t>, monteringshjälp, upphängning m.m. (pris/h)</t>
    </r>
  </si>
  <si>
    <r>
      <rPr>
        <b/>
        <sz val="11"/>
        <color theme="1"/>
        <rFont val="Arial Nova"/>
        <family val="2"/>
      </rPr>
      <t>Återställning</t>
    </r>
    <r>
      <rPr>
        <sz val="11"/>
        <color theme="1"/>
        <rFont val="Arial Nova"/>
        <family val="2"/>
      </rPr>
      <t xml:space="preserve"> av träväggar som utställare själv målat</t>
    </r>
    <r>
      <rPr>
        <sz val="9"/>
        <color theme="1"/>
        <rFont val="Arial Nova"/>
        <family val="2"/>
      </rPr>
      <t xml:space="preserve"> </t>
    </r>
    <r>
      <rPr>
        <sz val="8"/>
        <color theme="1"/>
        <rFont val="Arial Nova"/>
        <family val="2"/>
      </rPr>
      <t>(per sida)</t>
    </r>
  </si>
  <si>
    <r>
      <rPr>
        <b/>
        <sz val="11"/>
        <color theme="1"/>
        <rFont val="Arial Nova"/>
        <family val="2"/>
      </rPr>
      <t>Rensning</t>
    </r>
    <r>
      <rPr>
        <sz val="11"/>
        <color theme="1"/>
        <rFont val="Arial Nova"/>
        <family val="2"/>
      </rPr>
      <t xml:space="preserve"> av väggar från spik, tejp, klamrar m.m. </t>
    </r>
    <r>
      <rPr>
        <sz val="10"/>
        <color theme="1"/>
        <rFont val="Arial Nova"/>
        <family val="2"/>
      </rPr>
      <t>(per timme)</t>
    </r>
  </si>
  <si>
    <r>
      <rPr>
        <b/>
        <sz val="11"/>
        <color theme="1"/>
        <rFont val="Arial Nova"/>
        <family val="2"/>
      </rPr>
      <t>Skadad trävägg</t>
    </r>
    <r>
      <rPr>
        <sz val="11"/>
        <color theme="1"/>
        <rFont val="Arial Nova"/>
        <family val="2"/>
      </rPr>
      <t>, minimiavgift</t>
    </r>
  </si>
  <si>
    <r>
      <t xml:space="preserve">Skuren eller på annat sätt skadad </t>
    </r>
    <r>
      <rPr>
        <b/>
        <sz val="11"/>
        <color theme="1"/>
        <rFont val="Arial Nova"/>
        <family val="2"/>
      </rPr>
      <t>matta.</t>
    </r>
    <r>
      <rPr>
        <sz val="11"/>
        <color theme="1"/>
        <rFont val="Arial Nova"/>
        <family val="2"/>
      </rPr>
      <t xml:space="preserve"> (per m2)</t>
    </r>
  </si>
  <si>
    <t>GLN/peppol:</t>
  </si>
  <si>
    <t>Summa  SEK, inkl. moms</t>
  </si>
  <si>
    <t xml:space="preserve"> 20% + under inflytt</t>
  </si>
  <si>
    <t xml:space="preserve">SISTA DAG FÖR BESTÄLLNING ÄR </t>
  </si>
  <si>
    <t>Ange till vilken mailadress fakturan kan skickas.</t>
  </si>
  <si>
    <t>Mailfaktura till:</t>
  </si>
  <si>
    <t>Med reservation för prisförändringar i linje med KPI.</t>
  </si>
  <si>
    <t>NCS</t>
  </si>
  <si>
    <t>Ange NCS-nummer till höger</t>
  </si>
  <si>
    <r>
      <rPr>
        <b/>
        <sz val="11"/>
        <color theme="1"/>
        <rFont val="Arial Nova"/>
        <family val="2"/>
      </rPr>
      <t>Barpall,</t>
    </r>
    <r>
      <rPr>
        <sz val="11"/>
        <color theme="1"/>
        <rFont val="Arial Nova"/>
        <family val="2"/>
      </rPr>
      <t xml:space="preserve"> svart, trä</t>
    </r>
  </si>
  <si>
    <t>Om ni önskar detta, ange i rutan för fakturaadress eller övriga önskemål</t>
  </si>
  <si>
    <t>Vi accepterar även betalning med kort på plats eller via betalningslänk.</t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</si>
  <si>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blå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</si>
  <si>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grön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</si>
  <si>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röd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</si>
  <si>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rPr>
        <b/>
        <sz val="11"/>
        <color theme="1"/>
        <rFont val="Arial Nova"/>
        <family val="2"/>
      </rPr>
      <t>Matta</t>
    </r>
    <r>
      <rPr>
        <sz val="11"/>
        <color theme="1"/>
        <rFont val="Arial Nova"/>
        <family val="2"/>
      </rPr>
      <t xml:space="preserve">, (hyr) svart - </t>
    </r>
    <r>
      <rPr>
        <sz val="10"/>
        <color theme="1"/>
        <rFont val="Arial Nova"/>
        <family val="2"/>
      </rPr>
      <t xml:space="preserve">se färgprov till höger </t>
    </r>
    <r>
      <rPr>
        <sz val="10"/>
        <color rgb="FFFF0000"/>
        <rFont val="Arial Nova"/>
        <family val="2"/>
      </rPr>
      <t>ange antal m2 yta</t>
    </r>
  </si>
  <si>
    <r>
      <t>Skyltar, vepor, texter &amp; folie</t>
    </r>
    <r>
      <rPr>
        <sz val="11"/>
        <color theme="1"/>
        <rFont val="Arial Nova"/>
        <family val="2"/>
      </rPr>
      <t xml:space="preserve">, </t>
    </r>
    <r>
      <rPr>
        <sz val="8"/>
        <color theme="1"/>
        <rFont val="Arial Nova"/>
        <family val="2"/>
      </rPr>
      <t>kontakta Monterservice 019-766 45 52</t>
    </r>
  </si>
  <si>
    <t>Målad vägg i valfri NCS-kod</t>
  </si>
  <si>
    <t>Utskuren text, t.ex logo</t>
  </si>
  <si>
    <t xml:space="preserve">Folierad trävägg </t>
  </si>
  <si>
    <t>från en högupplöst .pdf eller</t>
  </si>
  <si>
    <t>Förstärkt vägg (reglar och MDF)</t>
  </si>
  <si>
    <t>Målning i valfri NCS-kod</t>
  </si>
  <si>
    <t>hyllor eller andra tyngre element</t>
  </si>
  <si>
    <r>
      <t>och</t>
    </r>
    <r>
      <rPr>
        <b/>
        <sz val="9"/>
        <rFont val="Arial Nova"/>
        <family val="2"/>
      </rPr>
      <t xml:space="preserve"> 30%</t>
    </r>
    <r>
      <rPr>
        <sz val="9"/>
        <rFont val="Arial Nova"/>
        <family val="2"/>
      </rPr>
      <t xml:space="preserve"> påslag under inflytt.</t>
    </r>
  </si>
  <si>
    <r>
      <rPr>
        <b/>
        <sz val="11"/>
        <color theme="1"/>
        <rFont val="Arial Nova"/>
        <family val="2"/>
      </rPr>
      <t>Växt</t>
    </r>
    <r>
      <rPr>
        <sz val="11"/>
        <color theme="1"/>
        <rFont val="Arial Nova"/>
        <family val="2"/>
      </rPr>
      <t xml:space="preserve">, levande, inkl kruka </t>
    </r>
  </si>
  <si>
    <t xml:space="preserve">Cooler, 50 liter </t>
  </si>
  <si>
    <r>
      <t>Därefter</t>
    </r>
    <r>
      <rPr>
        <b/>
        <sz val="9"/>
        <color theme="1"/>
        <rFont val="Arial Nova"/>
        <family val="2"/>
      </rPr>
      <t xml:space="preserve"> 20% </t>
    </r>
    <r>
      <rPr>
        <sz val="9"/>
        <color theme="1"/>
        <rFont val="Arial Nova"/>
        <family val="2"/>
      </rPr>
      <t>påslag på ordinarie pris</t>
    </r>
  </si>
  <si>
    <r>
      <t>Bord, konferens</t>
    </r>
    <r>
      <rPr>
        <sz val="11"/>
        <color theme="1"/>
        <rFont val="Arial Nova"/>
        <family val="2"/>
      </rPr>
      <t>, 125x45cm</t>
    </r>
  </si>
  <si>
    <r>
      <t xml:space="preserve">Vid beställning gjord efter sista beställningsdatum tillkommer ett påslag av </t>
    </r>
    <r>
      <rPr>
        <b/>
        <sz val="11"/>
        <color rgb="FFFF0000"/>
        <rFont val="Arial Nova"/>
        <family val="2"/>
      </rPr>
      <t>20%</t>
    </r>
    <r>
      <rPr>
        <b/>
        <sz val="11"/>
        <color theme="1"/>
        <rFont val="Arial Nova"/>
        <family val="2"/>
      </rPr>
      <t>.</t>
    </r>
  </si>
  <si>
    <r>
      <t xml:space="preserve">Vid beställning gjord under inflytt tillkommer ett påslag av </t>
    </r>
    <r>
      <rPr>
        <b/>
        <sz val="11"/>
        <color rgb="FFFF0000"/>
        <rFont val="Arial Nova"/>
        <family val="2"/>
      </rPr>
      <t>30%.</t>
    </r>
  </si>
  <si>
    <t>Monternummer</t>
  </si>
  <si>
    <t>PROJEKT NR.</t>
  </si>
  <si>
    <t>ORG. NR.</t>
  </si>
  <si>
    <t xml:space="preserve">Postnr: </t>
  </si>
  <si>
    <t>Ref./Märkning:</t>
  </si>
  <si>
    <t>Gata/Box nr:</t>
  </si>
  <si>
    <t xml:space="preserve">Ort: </t>
  </si>
  <si>
    <t>Mobilnr:</t>
  </si>
  <si>
    <t>Kontakt</t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</si>
  <si>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vit 8780mm (h) x 9800mm (b)</t>
    </r>
  </si>
  <si>
    <r>
      <rPr>
        <b/>
        <sz val="11"/>
        <color theme="1"/>
        <rFont val="Arial Nova"/>
        <family val="2"/>
      </rPr>
      <t>Disk</t>
    </r>
    <r>
      <rPr>
        <sz val="11"/>
        <color theme="1"/>
        <rFont val="Arial Nova"/>
        <family val="2"/>
      </rPr>
      <t>, vit 8780mm (h) x 9800mm (b), brandad front</t>
    </r>
  </si>
  <si>
    <r>
      <rPr>
        <b/>
        <sz val="10"/>
        <color theme="1"/>
        <rFont val="Arial Nova"/>
        <family val="2"/>
      </rPr>
      <t>TV-skärm 65 TUM</t>
    </r>
    <r>
      <rPr>
        <sz val="10"/>
        <color theme="1"/>
        <rFont val="Arial Nova"/>
        <family val="2"/>
      </rPr>
      <t xml:space="preserve">, inkl. Stativ &amp; kablar, </t>
    </r>
    <r>
      <rPr>
        <sz val="10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</si>
  <si>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TV-skärm 65 TUM</t>
    </r>
    <r>
      <rPr>
        <sz val="10"/>
        <color theme="1"/>
        <rFont val="Arial Nova"/>
        <family val="2"/>
      </rPr>
      <t>, inkl. Stativ &amp; kablar, (</t>
    </r>
    <r>
      <rPr>
        <sz val="10"/>
        <color rgb="FFFF0000"/>
        <rFont val="Arial Nova"/>
        <family val="2"/>
      </rPr>
      <t>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</si>
  <si>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8"/>
        <color theme="1"/>
        <rFont val="Arial Nova"/>
        <family val="2"/>
      </rPr>
      <t xml:space="preserve">rullstativ H 186cm), Ink. Kablar </t>
    </r>
    <r>
      <rPr>
        <sz val="8"/>
        <color rgb="FFFF0000"/>
        <rFont val="Arial Nova"/>
        <family val="2"/>
      </rPr>
      <t>(flerdagshyra)</t>
    </r>
  </si>
  <si>
    <r>
      <rPr>
        <b/>
        <sz val="10"/>
        <color theme="1"/>
        <rFont val="Arial Nova"/>
        <family val="2"/>
      </rPr>
      <t>TV, PLATT SKÄRM 55"</t>
    </r>
    <r>
      <rPr>
        <sz val="10"/>
        <color theme="1"/>
        <rFont val="Arial Nova"/>
        <family val="2"/>
      </rPr>
      <t xml:space="preserve">- </t>
    </r>
    <r>
      <rPr>
        <sz val="9"/>
        <color theme="1"/>
        <rFont val="Arial Nova"/>
        <family val="2"/>
      </rPr>
      <t xml:space="preserve">rullstativ H 186cm), </t>
    </r>
    <r>
      <rPr>
        <sz val="8"/>
        <color theme="1"/>
        <rFont val="Arial Nova"/>
        <family val="2"/>
      </rPr>
      <t xml:space="preserve">Ink. Kablar </t>
    </r>
    <r>
      <rPr>
        <sz val="8"/>
        <color rgb="FFFF0000"/>
        <rFont val="Arial Nova"/>
        <family val="2"/>
      </rPr>
      <t>(endagshyra)</t>
    </r>
  </si>
  <si>
    <r>
      <rPr>
        <b/>
        <sz val="10"/>
        <color theme="1"/>
        <rFont val="Arial Nova"/>
        <family val="2"/>
      </rPr>
      <t>TV-skärm 85 TUM</t>
    </r>
    <r>
      <rPr>
        <sz val="10"/>
        <color theme="1"/>
        <rFont val="Arial Nova"/>
        <family val="2"/>
      </rPr>
      <t xml:space="preserve">, inkl. Stativ &amp; kablar, </t>
    </r>
    <r>
      <rPr>
        <sz val="10"/>
        <color rgb="FFFF0000"/>
        <rFont val="Arial Nova"/>
        <family val="2"/>
      </rPr>
      <t>(1- max 2 dagar)</t>
    </r>
  </si>
  <si>
    <t>14101/14102</t>
  </si>
  <si>
    <r>
      <rPr>
        <b/>
        <sz val="11"/>
        <rFont val="Arial Nova"/>
        <family val="2"/>
      </rPr>
      <t>Matta</t>
    </r>
    <r>
      <rPr>
        <sz val="11"/>
        <rFont val="Arial Nova"/>
        <family val="2"/>
      </rPr>
      <t xml:space="preserve">, (hyr) Grafit/antracit, se färgprov till höger </t>
    </r>
    <r>
      <rPr>
        <sz val="11"/>
        <color rgb="FFFF0000"/>
        <rFont val="Arial Nova"/>
        <family val="2"/>
      </rPr>
      <t>ange ant m2</t>
    </r>
  </si>
  <si>
    <t>https://nessim.se/product-category/nalfiltsmatta/color/</t>
  </si>
  <si>
    <t>Ange färg/ eller kod:</t>
  </si>
  <si>
    <r>
      <rPr>
        <b/>
        <sz val="10"/>
        <color theme="1"/>
        <rFont val="Arial Nova"/>
        <family val="2"/>
      </rPr>
      <t>Rullmatta</t>
    </r>
    <r>
      <rPr>
        <sz val="10"/>
        <color theme="1"/>
        <rFont val="Arial Nova"/>
        <family val="2"/>
      </rPr>
      <t>,</t>
    </r>
    <r>
      <rPr>
        <b/>
        <sz val="10"/>
        <color theme="1"/>
        <rFont val="Arial Nova"/>
        <family val="2"/>
      </rPr>
      <t xml:space="preserve"> Expo Colour</t>
    </r>
    <r>
      <rPr>
        <sz val="10"/>
        <color theme="1"/>
        <rFont val="Arial Nova"/>
        <family val="2"/>
      </rPr>
      <t xml:space="preserve"> - Engångsmatta - inklusive tillpassning, tejp &amp; läggning. Priset avser hel rulle. (kontakta Monterservice för tillgängliga färger). </t>
    </r>
    <r>
      <rPr>
        <b/>
        <sz val="10"/>
        <color theme="1"/>
        <rFont val="Arial Nova"/>
        <family val="2"/>
      </rPr>
      <t>Pris/m2</t>
    </r>
    <r>
      <rPr>
        <sz val="10"/>
        <color theme="1"/>
        <rFont val="Arial Nova"/>
        <family val="2"/>
      </rPr>
      <t>, se länk nedan.</t>
    </r>
  </si>
  <si>
    <r>
      <t xml:space="preserve">Denna prislista gäller från </t>
    </r>
    <r>
      <rPr>
        <b/>
        <i/>
        <sz val="11"/>
        <color theme="1"/>
        <rFont val="Arial Nova"/>
        <family val="2"/>
      </rPr>
      <t xml:space="preserve">2026-01-01 </t>
    </r>
    <r>
      <rPr>
        <i/>
        <sz val="11"/>
        <color theme="1"/>
        <rFont val="Arial Nova"/>
        <family val="2"/>
      </rPr>
      <t>och tillsvidare.</t>
    </r>
  </si>
  <si>
    <t>Kongress</t>
  </si>
  <si>
    <r>
      <rPr>
        <b/>
        <sz val="11"/>
        <color theme="1"/>
        <rFont val="Arial Nova"/>
        <family val="2"/>
      </rPr>
      <t>Soffbord</t>
    </r>
    <r>
      <rPr>
        <sz val="11"/>
        <color theme="1"/>
        <rFont val="Arial Nova"/>
        <family val="2"/>
      </rPr>
      <t>, ekfaner med svart metallunderrede, 80cm</t>
    </r>
  </si>
  <si>
    <r>
      <rPr>
        <b/>
        <sz val="11"/>
        <color theme="1"/>
        <rFont val="Arial Nova"/>
        <family val="2"/>
      </rPr>
      <t xml:space="preserve">Soffa, </t>
    </r>
    <r>
      <rPr>
        <sz val="11"/>
        <color theme="1"/>
        <rFont val="Arial Nova"/>
        <family val="2"/>
      </rPr>
      <t>2-sits, grå</t>
    </r>
  </si>
  <si>
    <r>
      <t xml:space="preserve">Godshantering, </t>
    </r>
    <r>
      <rPr>
        <sz val="11"/>
        <color theme="1"/>
        <rFont val="Arial Nova"/>
        <family val="2"/>
      </rPr>
      <t>från lastkaj till monterplats, pris/kolli</t>
    </r>
  </si>
  <si>
    <r>
      <t xml:space="preserve">Godshantering, </t>
    </r>
    <r>
      <rPr>
        <sz val="11"/>
        <color theme="1"/>
        <rFont val="Arial Nova"/>
        <family val="2"/>
      </rPr>
      <t>från monterplats till lastkaj, pris/kolli</t>
    </r>
  </si>
  <si>
    <t>Belysning</t>
  </si>
  <si>
    <r>
      <rPr>
        <b/>
        <sz val="11"/>
        <color theme="1"/>
        <rFont val="Arial Nova"/>
        <family val="2"/>
      </rPr>
      <t>Stol</t>
    </r>
    <r>
      <rPr>
        <sz val="11"/>
        <color theme="1"/>
        <rFont val="Arial Nova"/>
        <family val="2"/>
      </rPr>
      <t>, Asp, beige sits</t>
    </r>
  </si>
  <si>
    <t>Sveriges Begravningsbyråers Förbund LDG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</si>
</sst>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  <numFmt numFmtId="165" formatCode="#,##0_ ;\-#,##0\ "/>
    <numFmt numFmtId="166" formatCode="000\ 00"/>
  </numFmts>
  <fonts count="6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sz val="9"/>
      <color theme="1"/>
      <name val="Corbel"/>
      <family val="2"/>
    </font>
    <font>
      <u/>
      <sz val="11"/>
      <color theme="10"/>
      <name val="Corbel"/>
      <family val="2"/>
    </font>
    <font>
      <b/>
      <i/>
      <sz val="10"/>
      <color theme="1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11"/>
      <color theme="0"/>
      <name val="Corbel"/>
      <family val="2"/>
    </font>
    <font>
      <b/>
      <sz val="11"/>
      <color theme="0"/>
      <name val="Corbel"/>
      <family val="2"/>
    </font>
    <font>
      <i/>
      <sz val="11"/>
      <color theme="0"/>
      <name val="Corbel"/>
      <family val="2"/>
    </font>
    <font>
      <b/>
      <sz val="10"/>
      <color theme="0"/>
      <name val="Corbel"/>
      <family val="2"/>
    </font>
    <font>
      <b/>
      <sz val="12"/>
      <color theme="0"/>
      <name val="Corbel"/>
      <family val="2"/>
    </font>
    <font>
      <b/>
      <sz val="9"/>
      <color theme="1"/>
      <name val="Corbel"/>
      <family val="2"/>
    </font>
    <font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Arial Nova"/>
      <family val="2"/>
    </font>
    <font>
      <sz val="11"/>
      <color theme="1"/>
      <name val="Arial Nova"/>
      <family val="2"/>
    </font>
    <font>
      <b/>
      <i/>
      <sz val="11"/>
      <color theme="1"/>
      <name val="Arial Nova"/>
      <family val="2"/>
    </font>
    <font>
      <u/>
      <sz val="11"/>
      <color theme="10"/>
      <name val="Arial Nova"/>
      <family val="2"/>
    </font>
    <font>
      <i/>
      <sz val="10"/>
      <color theme="1"/>
      <name val="Arial Nova"/>
      <family val="2"/>
    </font>
    <font>
      <b/>
      <sz val="11"/>
      <color theme="0"/>
      <name val="Arial Nova"/>
      <family val="2"/>
    </font>
    <font>
      <b/>
      <i/>
      <sz val="9"/>
      <color theme="1"/>
      <name val="Arial Nova"/>
      <family val="2"/>
    </font>
    <font>
      <b/>
      <i/>
      <sz val="14"/>
      <color theme="1"/>
      <name val="Arial Nova"/>
      <family val="2"/>
    </font>
    <font>
      <b/>
      <i/>
      <sz val="11"/>
      <color theme="0"/>
      <name val="Arial Nova"/>
      <family val="2"/>
    </font>
    <font>
      <b/>
      <sz val="10"/>
      <color theme="1"/>
      <name val="Arial Nova"/>
      <family val="2"/>
    </font>
    <font>
      <i/>
      <sz val="11"/>
      <color theme="1"/>
      <name val="Arial Nova"/>
      <family val="2"/>
    </font>
    <font>
      <sz val="12"/>
      <color theme="1"/>
      <name val="Arial Nova"/>
      <family val="2"/>
    </font>
    <font>
      <sz val="10"/>
      <color theme="1"/>
      <name val="Arial Nova"/>
      <family val="2"/>
    </font>
    <font>
      <sz val="8"/>
      <color theme="1"/>
      <name val="Arial Nova"/>
      <family val="2"/>
    </font>
    <font>
      <sz val="9"/>
      <color theme="1"/>
      <name val="Arial Nova"/>
      <family val="2"/>
    </font>
    <font>
      <b/>
      <i/>
      <sz val="10"/>
      <color theme="1"/>
      <name val="Arial Nova"/>
      <family val="2"/>
    </font>
    <font>
      <b/>
      <u/>
      <sz val="10"/>
      <color theme="1"/>
      <name val="Arial Nova"/>
      <family val="2"/>
    </font>
    <font>
      <b/>
      <i/>
      <sz val="12"/>
      <color theme="1"/>
      <name val="Arial Nova"/>
      <family val="2"/>
    </font>
    <font>
      <sz val="11"/>
      <color theme="0"/>
      <name val="Arial Nova"/>
      <family val="2"/>
    </font>
    <font>
      <sz val="9"/>
      <name val="Arial Nova"/>
      <family val="2"/>
    </font>
    <font>
      <b/>
      <sz val="11"/>
      <color rgb="FFFF0000"/>
      <name val="Arial Nova"/>
      <family val="2"/>
    </font>
    <font>
      <b/>
      <i/>
      <sz val="10"/>
      <color rgb="FFFF0000"/>
      <name val="Arial Nova"/>
      <family val="2"/>
    </font>
    <font>
      <b/>
      <sz val="9"/>
      <color theme="1"/>
      <name val="Arial Nova"/>
      <family val="2"/>
    </font>
    <font>
      <b/>
      <sz val="9"/>
      <name val="Arial Nova"/>
      <family val="2"/>
    </font>
    <font>
      <sz val="11"/>
      <color rgb="FFFF0000"/>
      <name val="Arial Nova"/>
      <family val="2"/>
    </font>
    <font>
      <b/>
      <i/>
      <sz val="12"/>
      <color rgb="FFFF0000"/>
      <name val="Arial Nova"/>
      <family val="2"/>
    </font>
    <font>
      <b/>
      <i/>
      <sz val="11"/>
      <color rgb="FFFF0000"/>
      <name val="Arial Nova"/>
      <family val="2"/>
    </font>
    <font>
      <sz val="10"/>
      <color rgb="FFFF0000"/>
      <name val="Arial Nova"/>
      <family val="2"/>
    </font>
    <font>
      <b/>
      <sz val="12"/>
      <color theme="1"/>
      <name val="Arial Nova"/>
      <family val="2"/>
    </font>
    <font>
      <sz val="11"/>
      <name val="Arial Nova"/>
      <family val="2"/>
    </font>
    <font>
      <sz val="8"/>
      <color rgb="FFFF0000"/>
      <name val="Arial Nova"/>
      <family val="2"/>
    </font>
    <font>
      <b/>
      <sz val="11"/>
      <name val="Arial Nova"/>
      <family val="2"/>
    </font>
    <font>
      <u/>
      <sz val="8"/>
      <color theme="10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56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 tint="0.499984740745262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medium">
        <color theme="1" tint="0.499984740745262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medium">
        <color theme="1" tint="0.499984740745262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medium">
        <color theme="1" tint="0.499984740745262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2" tint="-0.249977111117893"/>
      </left>
      <right/>
      <top style="medium">
        <color theme="1" tint="0.499984740745262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medium">
        <color theme="1" tint="0.499984740745262"/>
      </top>
      <bottom style="thin">
        <color theme="2" tint="-0.249977111117893"/>
      </bottom>
      <diagonal/>
    </border>
    <border>
      <left style="medium">
        <color theme="1" tint="0.499984740745262"/>
      </left>
      <right/>
      <top style="medium">
        <color theme="1" tint="0.499984740745262"/>
      </top>
      <bottom/>
      <diagonal/>
    </border>
    <border>
      <left/>
      <right/>
      <top style="medium">
        <color theme="1" tint="0.499984740745262"/>
      </top>
      <bottom/>
      <diagonal/>
    </border>
    <border>
      <left/>
      <right style="medium">
        <color theme="1" tint="0.499984740745262"/>
      </right>
      <top style="medium">
        <color theme="1" tint="0.499984740745262"/>
      </top>
      <bottom/>
      <diagonal/>
    </border>
    <border>
      <left style="medium">
        <color theme="1" tint="0.499984740745262"/>
      </left>
      <right/>
      <top/>
      <bottom/>
      <diagonal/>
    </border>
    <border>
      <left/>
      <right style="medium">
        <color theme="1" tint="0.499984740745262"/>
      </right>
      <top/>
      <bottom/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theme="2" tint="-0.249977111117893"/>
      </left>
      <right/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/>
      <right style="thin">
        <color theme="2" tint="-0.249977111117893"/>
      </right>
      <top/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thin">
        <color theme="2" tint="-0.249977111117893"/>
      </left>
      <right/>
      <top style="medium">
        <color theme="0" tint="-0.249977111117893"/>
      </top>
      <bottom/>
      <diagonal/>
    </border>
    <border>
      <left/>
      <right style="thin">
        <color theme="2" tint="-0.249977111117893"/>
      </right>
      <top style="medium">
        <color theme="0" tint="-0.249977111117893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275">
    <xf numFmtId="0" fontId="0" fillId="0" borderId="0" xfId="0"/>
    <xf numFmtId="0" fontId="1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/>
    </xf>
    <xf numFmtId="0" fontId="3" fillId="2" borderId="0" xfId="0" applyFont="1" applyFill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quotePrefix="1" applyFont="1" applyFill="1"/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/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4" fillId="2" borderId="3" xfId="1" applyNumberFormat="1" applyFont="1" applyFill="1" applyBorder="1"/>
    <xf numFmtId="164" fontId="6" fillId="2" borderId="3" xfId="1" applyNumberFormat="1" applyFont="1" applyFill="1" applyBorder="1" applyAlignment="1">
      <alignment horizontal="center"/>
    </xf>
    <xf numFmtId="164" fontId="6" fillId="2" borderId="3" xfId="1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0" fillId="2" borderId="0" xfId="0" applyFill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6" fillId="2" borderId="2" xfId="0" applyFont="1" applyFill="1" applyBorder="1"/>
    <xf numFmtId="0" fontId="16" fillId="2" borderId="0" xfId="0" applyFont="1" applyFill="1"/>
    <xf numFmtId="164" fontId="3" fillId="2" borderId="7" xfId="1" applyNumberFormat="1" applyFont="1" applyFill="1" applyBorder="1" applyAlignment="1">
      <alignment horizontal="center" vertical="center" wrapText="1"/>
    </xf>
    <xf numFmtId="164" fontId="7" fillId="2" borderId="7" xfId="1" applyNumberFormat="1" applyFont="1" applyFill="1" applyBorder="1" applyAlignment="1">
      <alignment horizontal="center" vertical="center" wrapText="1"/>
    </xf>
    <xf numFmtId="165" fontId="18" fillId="2" borderId="7" xfId="1" applyNumberFormat="1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20" fillId="2" borderId="3" xfId="0" applyFont="1" applyFill="1" applyBorder="1"/>
    <xf numFmtId="0" fontId="19" fillId="2" borderId="3" xfId="0" applyFont="1" applyFill="1" applyBorder="1" applyAlignment="1">
      <alignment horizontal="center" vertical="center"/>
    </xf>
    <xf numFmtId="164" fontId="19" fillId="2" borderId="3" xfId="1" applyNumberFormat="1" applyFont="1" applyFill="1" applyBorder="1"/>
    <xf numFmtId="164" fontId="19" fillId="2" borderId="3" xfId="1" applyNumberFormat="1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3" xfId="0" applyFont="1" applyFill="1" applyBorder="1" applyAlignment="1">
      <alignment horizontal="center"/>
    </xf>
    <xf numFmtId="165" fontId="19" fillId="2" borderId="7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25" fillId="0" borderId="10" xfId="0" applyFont="1" applyBorder="1"/>
    <xf numFmtId="0" fontId="24" fillId="0" borderId="10" xfId="0" applyFont="1" applyBorder="1"/>
    <xf numFmtId="0" fontId="26" fillId="0" borderId="0" xfId="0" applyFont="1"/>
    <xf numFmtId="0" fontId="28" fillId="3" borderId="0" xfId="0" applyFont="1" applyFill="1" applyAlignment="1">
      <alignment horizontal="center"/>
    </xf>
    <xf numFmtId="0" fontId="28" fillId="4" borderId="3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center"/>
    </xf>
    <xf numFmtId="0" fontId="28" fillId="0" borderId="0" xfId="0" applyFont="1"/>
    <xf numFmtId="0" fontId="28" fillId="0" borderId="0" xfId="0" applyFont="1" applyAlignment="1">
      <alignment horizontal="center" vertical="center"/>
    </xf>
    <xf numFmtId="0" fontId="28" fillId="0" borderId="0" xfId="0" quotePrefix="1" applyFont="1"/>
    <xf numFmtId="0" fontId="31" fillId="0" borderId="0" xfId="0" applyFont="1"/>
    <xf numFmtId="0" fontId="33" fillId="2" borderId="11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28" fillId="4" borderId="9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 wrapText="1"/>
    </xf>
    <xf numFmtId="0" fontId="30" fillId="0" borderId="0" xfId="2" applyFont="1" applyAlignment="1"/>
    <xf numFmtId="0" fontId="28" fillId="0" borderId="3" xfId="0" applyFont="1" applyBorder="1" applyAlignment="1">
      <alignment horizontal="center" vertical="center" wrapText="1"/>
    </xf>
    <xf numFmtId="164" fontId="27" fillId="0" borderId="3" xfId="1" applyNumberFormat="1" applyFont="1" applyBorder="1"/>
    <xf numFmtId="164" fontId="39" fillId="0" borderId="3" xfId="1" applyNumberFormat="1" applyFont="1" applyBorder="1" applyAlignment="1">
      <alignment horizontal="center"/>
    </xf>
    <xf numFmtId="164" fontId="39" fillId="0" borderId="3" xfId="1" applyNumberFormat="1" applyFont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4" borderId="20" xfId="0" applyFont="1" applyFill="1" applyBorder="1" applyAlignment="1">
      <alignment horizontal="center" vertical="center"/>
    </xf>
    <xf numFmtId="0" fontId="27" fillId="4" borderId="20" xfId="0" applyFont="1" applyFill="1" applyBorder="1" applyAlignment="1">
      <alignment horizontal="center" vertical="center"/>
    </xf>
    <xf numFmtId="0" fontId="28" fillId="2" borderId="3" xfId="0" applyFont="1" applyFill="1" applyBorder="1" applyAlignment="1">
      <alignment horizontal="center" vertical="center" wrapText="1"/>
    </xf>
    <xf numFmtId="164" fontId="27" fillId="2" borderId="3" xfId="1" applyNumberFormat="1" applyFont="1" applyFill="1" applyBorder="1" applyAlignment="1">
      <alignment horizontal="center" vertical="center"/>
    </xf>
    <xf numFmtId="164" fontId="39" fillId="2" borderId="3" xfId="1" applyNumberFormat="1" applyFont="1" applyFill="1" applyBorder="1" applyAlignment="1">
      <alignment horizontal="center" vertical="center"/>
    </xf>
    <xf numFmtId="0" fontId="28" fillId="6" borderId="0" xfId="0" applyFont="1" applyFill="1" applyAlignment="1">
      <alignment horizontal="center"/>
    </xf>
    <xf numFmtId="0" fontId="28" fillId="2" borderId="0" xfId="0" applyFont="1" applyFill="1"/>
    <xf numFmtId="0" fontId="39" fillId="0" borderId="3" xfId="0" applyFont="1" applyBorder="1" applyAlignment="1">
      <alignment horizontal="center" vertical="center" wrapText="1"/>
    </xf>
    <xf numFmtId="0" fontId="28" fillId="0" borderId="1" xfId="0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164" fontId="28" fillId="0" borderId="3" xfId="1" applyNumberFormat="1" applyFont="1" applyBorder="1" applyAlignment="1">
      <alignment horizontal="center" vertical="center"/>
    </xf>
    <xf numFmtId="0" fontId="37" fillId="0" borderId="0" xfId="0" applyFont="1"/>
    <xf numFmtId="0" fontId="42" fillId="0" borderId="3" xfId="0" applyFont="1" applyBorder="1" applyAlignment="1">
      <alignment horizontal="right"/>
    </xf>
    <xf numFmtId="0" fontId="45" fillId="0" borderId="0" xfId="0" quotePrefix="1" applyFont="1"/>
    <xf numFmtId="0" fontId="45" fillId="0" borderId="0" xfId="0" applyFont="1" applyAlignment="1">
      <alignment horizontal="center" vertical="center"/>
    </xf>
    <xf numFmtId="0" fontId="39" fillId="4" borderId="3" xfId="0" applyFont="1" applyFill="1" applyBorder="1" applyAlignment="1">
      <alignment horizontal="center" vertical="center"/>
    </xf>
    <xf numFmtId="0" fontId="39" fillId="3" borderId="3" xfId="0" applyFont="1" applyFill="1" applyBorder="1" applyAlignment="1">
      <alignment horizontal="center" vertical="center"/>
    </xf>
    <xf numFmtId="0" fontId="48" fillId="0" borderId="0" xfId="0" applyFont="1"/>
    <xf numFmtId="0" fontId="52" fillId="0" borderId="0" xfId="0" applyFont="1"/>
    <xf numFmtId="0" fontId="53" fillId="0" borderId="0" xfId="0" applyFont="1"/>
    <xf numFmtId="0" fontId="33" fillId="0" borderId="9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right" vertical="center"/>
    </xf>
    <xf numFmtId="0" fontId="33" fillId="0" borderId="3" xfId="0" applyFont="1" applyBorder="1" applyAlignment="1">
      <alignment horizontal="right" vertical="center"/>
    </xf>
    <xf numFmtId="0" fontId="55" fillId="7" borderId="9" xfId="0" applyFont="1" applyFill="1" applyBorder="1" applyAlignment="1">
      <alignment horizontal="center" vertical="center"/>
    </xf>
    <xf numFmtId="0" fontId="41" fillId="7" borderId="5" xfId="0" applyFont="1" applyFill="1" applyBorder="1" applyAlignment="1">
      <alignment vertical="center"/>
    </xf>
    <xf numFmtId="166" fontId="41" fillId="7" borderId="4" xfId="0" applyNumberFormat="1" applyFont="1" applyFill="1" applyBorder="1" applyAlignment="1">
      <alignment horizontal="left" vertical="center"/>
    </xf>
    <xf numFmtId="0" fontId="28" fillId="7" borderId="3" xfId="0" applyFont="1" applyFill="1" applyBorder="1" applyAlignment="1">
      <alignment horizontal="center"/>
    </xf>
    <xf numFmtId="0" fontId="36" fillId="7" borderId="3" xfId="1" applyNumberFormat="1" applyFont="1" applyFill="1" applyBorder="1" applyAlignment="1">
      <alignment horizontal="center" vertical="center"/>
    </xf>
    <xf numFmtId="0" fontId="28" fillId="7" borderId="3" xfId="0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/>
    </xf>
    <xf numFmtId="3" fontId="28" fillId="7" borderId="3" xfId="0" applyNumberFormat="1" applyFont="1" applyFill="1" applyBorder="1" applyAlignment="1">
      <alignment wrapText="1"/>
    </xf>
    <xf numFmtId="164" fontId="39" fillId="7" borderId="3" xfId="1" applyNumberFormat="1" applyFont="1" applyFill="1" applyBorder="1" applyAlignment="1">
      <alignment horizontal="center" vertical="center"/>
    </xf>
    <xf numFmtId="1" fontId="28" fillId="7" borderId="3" xfId="0" applyNumberFormat="1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39" fillId="0" borderId="3" xfId="0" applyFont="1" applyBorder="1" applyAlignment="1">
      <alignment horizontal="left" vertical="top" wrapText="1"/>
    </xf>
    <xf numFmtId="0" fontId="42" fillId="0" borderId="9" xfId="0" applyFont="1" applyBorder="1" applyAlignment="1">
      <alignment horizontal="right" vertical="center"/>
    </xf>
    <xf numFmtId="0" fontId="48" fillId="0" borderId="36" xfId="0" applyFont="1" applyBorder="1" applyAlignment="1">
      <alignment horizontal="center" vertical="center"/>
    </xf>
    <xf numFmtId="0" fontId="48" fillId="0" borderId="37" xfId="0" applyFont="1" applyBorder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31" fillId="0" borderId="26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14" fontId="32" fillId="5" borderId="28" xfId="0" applyNumberFormat="1" applyFont="1" applyFill="1" applyBorder="1" applyAlignment="1">
      <alignment horizontal="center"/>
    </xf>
    <xf numFmtId="14" fontId="32" fillId="5" borderId="0" xfId="0" applyNumberFormat="1" applyFont="1" applyFill="1" applyAlignment="1">
      <alignment horizontal="center"/>
    </xf>
    <xf numFmtId="14" fontId="32" fillId="5" borderId="29" xfId="0" applyNumberFormat="1" applyFont="1" applyFill="1" applyBorder="1" applyAlignment="1">
      <alignment horizontal="center"/>
    </xf>
    <xf numFmtId="0" fontId="42" fillId="0" borderId="4" xfId="0" applyFont="1" applyBorder="1" applyAlignment="1">
      <alignment horizontal="right" vertical="center"/>
    </xf>
    <xf numFmtId="0" fontId="42" fillId="0" borderId="5" xfId="0" applyFont="1" applyBorder="1" applyAlignment="1">
      <alignment horizontal="right" vertical="center"/>
    </xf>
    <xf numFmtId="0" fontId="28" fillId="7" borderId="4" xfId="0" applyFont="1" applyFill="1" applyBorder="1" applyAlignment="1">
      <alignment horizontal="left" vertical="center"/>
    </xf>
    <xf numFmtId="0" fontId="28" fillId="7" borderId="7" xfId="0" applyFont="1" applyFill="1" applyBorder="1" applyAlignment="1">
      <alignment horizontal="left" vertical="center"/>
    </xf>
    <xf numFmtId="0" fontId="28" fillId="7" borderId="5" xfId="0" applyFont="1" applyFill="1" applyBorder="1" applyAlignment="1">
      <alignment horizontal="left" vertical="center"/>
    </xf>
    <xf numFmtId="0" fontId="59" fillId="7" borderId="3" xfId="2" applyFont="1" applyFill="1" applyBorder="1" applyAlignment="1">
      <alignment horizontal="left" vertical="center"/>
    </xf>
    <xf numFmtId="0" fontId="40" fillId="7" borderId="3" xfId="0" applyFont="1" applyFill="1" applyBorder="1" applyAlignment="1">
      <alignment horizontal="left" vertical="center"/>
    </xf>
    <xf numFmtId="0" fontId="42" fillId="3" borderId="4" xfId="0" applyFont="1" applyFill="1" applyBorder="1" applyAlignment="1">
      <alignment horizontal="center" vertical="center"/>
    </xf>
    <xf numFmtId="0" fontId="42" fillId="3" borderId="7" xfId="0" applyFont="1" applyFill="1" applyBorder="1" applyAlignment="1">
      <alignment horizontal="center" vertical="center"/>
    </xf>
    <xf numFmtId="0" fontId="42" fillId="3" borderId="5" xfId="0" applyFont="1" applyFill="1" applyBorder="1" applyAlignment="1">
      <alignment horizontal="center" vertical="center"/>
    </xf>
    <xf numFmtId="0" fontId="27" fillId="7" borderId="23" xfId="0" applyFont="1" applyFill="1" applyBorder="1" applyAlignment="1">
      <alignment horizontal="center" vertical="center"/>
    </xf>
    <xf numFmtId="0" fontId="27" fillId="7" borderId="24" xfId="0" applyFont="1" applyFill="1" applyBorder="1" applyAlignment="1">
      <alignment horizontal="center" vertical="center"/>
    </xf>
    <xf numFmtId="0" fontId="41" fillId="0" borderId="30" xfId="0" applyFont="1" applyBorder="1" applyAlignment="1">
      <alignment horizontal="left"/>
    </xf>
    <xf numFmtId="0" fontId="41" fillId="0" borderId="31" xfId="0" applyFont="1" applyBorder="1" applyAlignment="1">
      <alignment horizontal="left"/>
    </xf>
    <xf numFmtId="0" fontId="41" fillId="0" borderId="32" xfId="0" applyFont="1" applyBorder="1" applyAlignment="1">
      <alignment horizontal="left"/>
    </xf>
    <xf numFmtId="0" fontId="46" fillId="0" borderId="33" xfId="0" quotePrefix="1" applyFont="1" applyBorder="1" applyAlignment="1">
      <alignment horizontal="left"/>
    </xf>
    <xf numFmtId="0" fontId="46" fillId="0" borderId="34" xfId="0" quotePrefix="1" applyFont="1" applyBorder="1" applyAlignment="1">
      <alignment horizontal="left"/>
    </xf>
    <xf numFmtId="0" fontId="46" fillId="0" borderId="35" xfId="0" quotePrefix="1" applyFont="1" applyBorder="1" applyAlignment="1">
      <alignment horizontal="left"/>
    </xf>
    <xf numFmtId="0" fontId="34" fillId="2" borderId="14" xfId="0" applyFont="1" applyFill="1" applyBorder="1" applyAlignment="1">
      <alignment horizontal="center" vertical="center"/>
    </xf>
    <xf numFmtId="0" fontId="34" fillId="2" borderId="17" xfId="0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29" fillId="0" borderId="0" xfId="0" applyFont="1"/>
    <xf numFmtId="0" fontId="55" fillId="0" borderId="9" xfId="0" applyFont="1" applyBorder="1" applyAlignment="1">
      <alignment horizontal="center" vertical="center"/>
    </xf>
    <xf numFmtId="0" fontId="42" fillId="0" borderId="3" xfId="0" applyFont="1" applyBorder="1" applyAlignment="1">
      <alignment horizontal="right" vertical="center"/>
    </xf>
    <xf numFmtId="0" fontId="39" fillId="7" borderId="3" xfId="0" applyFont="1" applyFill="1" applyBorder="1" applyAlignment="1">
      <alignment horizontal="left" vertical="center"/>
    </xf>
    <xf numFmtId="0" fontId="29" fillId="2" borderId="14" xfId="0" applyFont="1" applyFill="1" applyBorder="1" applyAlignment="1">
      <alignment horizontal="center" vertical="center"/>
    </xf>
    <xf numFmtId="0" fontId="29" fillId="2" borderId="17" xfId="0" applyFont="1" applyFill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/>
    </xf>
    <xf numFmtId="0" fontId="38" fillId="3" borderId="3" xfId="0" applyFont="1" applyFill="1" applyBorder="1" applyAlignment="1">
      <alignment horizontal="center" vertical="center"/>
    </xf>
    <xf numFmtId="0" fontId="28" fillId="0" borderId="3" xfId="0" applyFont="1" applyBorder="1"/>
    <xf numFmtId="0" fontId="28" fillId="0" borderId="19" xfId="0" applyFont="1" applyBorder="1" applyAlignment="1">
      <alignment horizontal="center"/>
    </xf>
    <xf numFmtId="0" fontId="28" fillId="0" borderId="21" xfId="0" applyFont="1" applyBorder="1" applyAlignment="1">
      <alignment horizontal="center"/>
    </xf>
    <xf numFmtId="0" fontId="28" fillId="0" borderId="22" xfId="0" applyFont="1" applyBorder="1" applyAlignment="1">
      <alignment horizontal="center"/>
    </xf>
    <xf numFmtId="0" fontId="51" fillId="0" borderId="41" xfId="0" applyFont="1" applyBorder="1" applyAlignment="1">
      <alignment horizontal="center" vertical="center"/>
    </xf>
    <xf numFmtId="0" fontId="51" fillId="0" borderId="42" xfId="0" applyFont="1" applyBorder="1" applyAlignment="1">
      <alignment horizontal="center" vertical="center"/>
    </xf>
    <xf numFmtId="0" fontId="28" fillId="0" borderId="4" xfId="0" applyFont="1" applyBorder="1" applyAlignment="1">
      <alignment horizontal="left"/>
    </xf>
    <xf numFmtId="0" fontId="28" fillId="0" borderId="7" xfId="0" applyFont="1" applyBorder="1" applyAlignment="1">
      <alignment horizontal="left"/>
    </xf>
    <xf numFmtId="0" fontId="28" fillId="0" borderId="5" xfId="0" applyFont="1" applyBorder="1" applyAlignment="1">
      <alignment horizontal="left"/>
    </xf>
    <xf numFmtId="0" fontId="28" fillId="0" borderId="3" xfId="0" applyFont="1" applyBorder="1" applyAlignment="1">
      <alignment horizontal="left"/>
    </xf>
    <xf numFmtId="0" fontId="51" fillId="0" borderId="0" xfId="0" applyFont="1" applyAlignment="1">
      <alignment horizontal="center" vertical="center"/>
    </xf>
    <xf numFmtId="0" fontId="27" fillId="0" borderId="3" xfId="0" applyFont="1" applyBorder="1"/>
    <xf numFmtId="0" fontId="27" fillId="2" borderId="4" xfId="0" applyFont="1" applyFill="1" applyBorder="1" applyAlignment="1">
      <alignment horizontal="left"/>
    </xf>
    <xf numFmtId="0" fontId="27" fillId="2" borderId="7" xfId="0" applyFont="1" applyFill="1" applyBorder="1" applyAlignment="1">
      <alignment horizontal="left"/>
    </xf>
    <xf numFmtId="0" fontId="27" fillId="2" borderId="5" xfId="0" applyFont="1" applyFill="1" applyBorder="1" applyAlignment="1">
      <alignment horizontal="left"/>
    </xf>
    <xf numFmtId="0" fontId="28" fillId="0" borderId="2" xfId="0" applyFont="1" applyBorder="1" applyAlignment="1">
      <alignment horizontal="right"/>
    </xf>
    <xf numFmtId="164" fontId="44" fillId="0" borderId="2" xfId="0" applyNumberFormat="1" applyFont="1" applyBorder="1" applyAlignment="1">
      <alignment horizontal="center"/>
    </xf>
    <xf numFmtId="0" fontId="44" fillId="0" borderId="2" xfId="0" applyFont="1" applyBorder="1" applyAlignment="1">
      <alignment horizontal="center"/>
    </xf>
    <xf numFmtId="164" fontId="28" fillId="0" borderId="2" xfId="0" applyNumberFormat="1" applyFont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8" fillId="0" borderId="0" xfId="0" applyFont="1" applyAlignment="1">
      <alignment horizontal="left"/>
    </xf>
    <xf numFmtId="0" fontId="28" fillId="0" borderId="3" xfId="0" applyFont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7" fillId="0" borderId="2" xfId="0" applyFont="1" applyBorder="1" applyAlignment="1">
      <alignment horizontal="right"/>
    </xf>
    <xf numFmtId="0" fontId="36" fillId="0" borderId="2" xfId="0" applyFont="1" applyBorder="1" applyAlignment="1">
      <alignment horizontal="left" vertical="top"/>
    </xf>
    <xf numFmtId="49" fontId="39" fillId="7" borderId="3" xfId="0" applyNumberFormat="1" applyFont="1" applyFill="1" applyBorder="1" applyAlignment="1">
      <alignment horizontal="left" vertical="center"/>
    </xf>
    <xf numFmtId="0" fontId="28" fillId="0" borderId="41" xfId="0" applyFont="1" applyBorder="1" applyAlignment="1">
      <alignment horizontal="center"/>
    </xf>
    <xf numFmtId="0" fontId="28" fillId="0" borderId="42" xfId="0" applyFont="1" applyBorder="1" applyAlignment="1">
      <alignment horizontal="center"/>
    </xf>
    <xf numFmtId="0" fontId="36" fillId="0" borderId="3" xfId="0" applyFont="1" applyBorder="1" applyAlignment="1">
      <alignment horizontal="left" vertical="top" wrapText="1"/>
    </xf>
    <xf numFmtId="0" fontId="49" fillId="0" borderId="4" xfId="0" applyFont="1" applyBorder="1" applyAlignment="1">
      <alignment horizontal="left" vertical="center"/>
    </xf>
    <xf numFmtId="0" fontId="49" fillId="0" borderId="7" xfId="0" applyFont="1" applyBorder="1" applyAlignment="1">
      <alignment horizontal="left" vertical="center"/>
    </xf>
    <xf numFmtId="0" fontId="49" fillId="0" borderId="5" xfId="0" applyFont="1" applyBorder="1" applyAlignment="1">
      <alignment horizontal="left" vertical="center"/>
    </xf>
    <xf numFmtId="0" fontId="28" fillId="7" borderId="4" xfId="0" applyFont="1" applyFill="1" applyBorder="1" applyAlignment="1">
      <alignment horizontal="left"/>
    </xf>
    <xf numFmtId="0" fontId="28" fillId="7" borderId="7" xfId="0" applyFont="1" applyFill="1" applyBorder="1" applyAlignment="1">
      <alignment horizontal="left"/>
    </xf>
    <xf numFmtId="0" fontId="28" fillId="7" borderId="5" xfId="0" applyFont="1" applyFill="1" applyBorder="1" applyAlignment="1">
      <alignment horizontal="left"/>
    </xf>
    <xf numFmtId="0" fontId="28" fillId="0" borderId="3" xfId="0" applyFont="1" applyBorder="1" applyAlignment="1">
      <alignment horizontal="center" vertical="center"/>
    </xf>
    <xf numFmtId="0" fontId="28" fillId="4" borderId="18" xfId="0" applyFont="1" applyFill="1" applyBorder="1" applyAlignment="1">
      <alignment horizontal="center" vertical="center"/>
    </xf>
    <xf numFmtId="0" fontId="39" fillId="0" borderId="3" xfId="0" applyFont="1" applyBorder="1"/>
    <xf numFmtId="0" fontId="39" fillId="0" borderId="3" xfId="0" applyFont="1" applyBorder="1" applyAlignment="1">
      <alignment horizontal="left" vertical="top"/>
    </xf>
    <xf numFmtId="0" fontId="39" fillId="0" borderId="4" xfId="0" applyFont="1" applyBorder="1" applyAlignment="1">
      <alignment horizontal="left" vertical="top"/>
    </xf>
    <xf numFmtId="0" fontId="39" fillId="0" borderId="7" xfId="0" applyFont="1" applyBorder="1" applyAlignment="1">
      <alignment horizontal="left" vertical="top"/>
    </xf>
    <xf numFmtId="0" fontId="39" fillId="0" borderId="5" xfId="0" applyFont="1" applyBorder="1" applyAlignment="1">
      <alignment horizontal="left" vertical="top"/>
    </xf>
    <xf numFmtId="0" fontId="28" fillId="0" borderId="3" xfId="0" applyFont="1" applyBorder="1" applyAlignment="1">
      <alignment wrapText="1"/>
    </xf>
    <xf numFmtId="0" fontId="56" fillId="0" borderId="3" xfId="0" applyFont="1" applyBorder="1" applyAlignment="1">
      <alignment horizontal="left" wrapText="1"/>
    </xf>
    <xf numFmtId="0" fontId="28" fillId="0" borderId="3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/>
    </xf>
    <xf numFmtId="0" fontId="2" fillId="0" borderId="4" xfId="2" applyBorder="1" applyAlignment="1">
      <alignment horizontal="center" vertical="center"/>
    </xf>
    <xf numFmtId="0" fontId="28" fillId="0" borderId="7" xfId="0" applyFont="1" applyBorder="1" applyAlignment="1">
      <alignment horizontal="center" vertical="center"/>
    </xf>
    <xf numFmtId="0" fontId="28" fillId="0" borderId="5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2" fillId="7" borderId="3" xfId="2" applyFill="1" applyBorder="1" applyAlignment="1">
      <alignment horizontal="left" vertical="center"/>
    </xf>
    <xf numFmtId="14" fontId="53" fillId="0" borderId="0" xfId="0" applyNumberFormat="1" applyFont="1" applyAlignment="1">
      <alignment horizontal="left"/>
    </xf>
    <xf numFmtId="0" fontId="28" fillId="0" borderId="7" xfId="0" applyFont="1" applyBorder="1" applyAlignment="1">
      <alignment horizontal="center" vertical="center" wrapText="1"/>
    </xf>
    <xf numFmtId="0" fontId="28" fillId="7" borderId="3" xfId="0" applyFont="1" applyFill="1" applyBorder="1" applyAlignment="1">
      <alignment horizontal="left" vertical="center"/>
    </xf>
    <xf numFmtId="0" fontId="35" fillId="5" borderId="12" xfId="0" applyFont="1" applyFill="1" applyBorder="1" applyAlignment="1">
      <alignment horizontal="center" vertical="center"/>
    </xf>
    <xf numFmtId="0" fontId="35" fillId="5" borderId="16" xfId="0" applyFont="1" applyFill="1" applyBorder="1" applyAlignment="1">
      <alignment horizontal="center" vertical="center"/>
    </xf>
    <xf numFmtId="0" fontId="35" fillId="5" borderId="1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left"/>
    </xf>
    <xf numFmtId="0" fontId="28" fillId="0" borderId="43" xfId="0" applyFont="1" applyBorder="1" applyAlignment="1">
      <alignment horizontal="center"/>
    </xf>
    <xf numFmtId="164" fontId="49" fillId="0" borderId="4" xfId="1" applyNumberFormat="1" applyFont="1" applyBorder="1" applyAlignment="1">
      <alignment horizontal="left" vertical="center"/>
    </xf>
    <xf numFmtId="164" fontId="49" fillId="0" borderId="5" xfId="1" applyNumberFormat="1" applyFont="1" applyBorder="1" applyAlignment="1">
      <alignment horizontal="left" vertical="center"/>
    </xf>
    <xf numFmtId="0" fontId="28" fillId="0" borderId="18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0" fontId="27" fillId="2" borderId="0" xfId="0" applyFont="1" applyFill="1" applyAlignment="1">
      <alignment horizontal="center" vertical="center"/>
    </xf>
    <xf numFmtId="0" fontId="28" fillId="0" borderId="48" xfId="0" applyFont="1" applyBorder="1" applyAlignment="1">
      <alignment horizontal="center" vertical="center"/>
    </xf>
    <xf numFmtId="0" fontId="28" fillId="0" borderId="49" xfId="0" applyFont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1" xfId="0" applyFont="1" applyBorder="1" applyAlignment="1">
      <alignment horizontal="center" vertical="center"/>
    </xf>
    <xf numFmtId="0" fontId="28" fillId="0" borderId="52" xfId="0" applyFont="1" applyBorder="1" applyAlignment="1">
      <alignment horizontal="center" vertical="center"/>
    </xf>
    <xf numFmtId="0" fontId="28" fillId="0" borderId="53" xfId="0" applyFont="1" applyBorder="1" applyAlignment="1">
      <alignment horizontal="center" vertical="center"/>
    </xf>
    <xf numFmtId="0" fontId="28" fillId="0" borderId="6" xfId="0" applyFont="1" applyBorder="1" applyAlignment="1">
      <alignment horizontal="center"/>
    </xf>
    <xf numFmtId="0" fontId="28" fillId="0" borderId="44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8" fillId="0" borderId="45" xfId="0" applyFont="1" applyBorder="1" applyAlignment="1">
      <alignment horizontal="center"/>
    </xf>
    <xf numFmtId="0" fontId="28" fillId="0" borderId="46" xfId="0" applyFont="1" applyBorder="1" applyAlignment="1">
      <alignment horizontal="center"/>
    </xf>
    <xf numFmtId="0" fontId="28" fillId="0" borderId="47" xfId="0" applyFont="1" applyBorder="1" applyAlignment="1">
      <alignment horizontal="center"/>
    </xf>
    <xf numFmtId="0" fontId="28" fillId="0" borderId="54" xfId="0" applyFont="1" applyBorder="1" applyAlignment="1">
      <alignment horizontal="center"/>
    </xf>
    <xf numFmtId="0" fontId="28" fillId="0" borderId="55" xfId="0" applyFont="1" applyBorder="1" applyAlignment="1">
      <alignment horizontal="center"/>
    </xf>
    <xf numFmtId="0" fontId="28" fillId="0" borderId="39" xfId="0" applyFont="1" applyBorder="1" applyAlignment="1">
      <alignment horizontal="center"/>
    </xf>
    <xf numFmtId="0" fontId="28" fillId="0" borderId="40" xfId="0" applyFont="1" applyBorder="1" applyAlignment="1">
      <alignment horizontal="center"/>
    </xf>
    <xf numFmtId="0" fontId="28" fillId="2" borderId="18" xfId="0" applyFont="1" applyFill="1" applyBorder="1" applyAlignment="1">
      <alignment horizontal="center"/>
    </xf>
    <xf numFmtId="0" fontId="28" fillId="2" borderId="20" xfId="0" applyFont="1" applyFill="1" applyBorder="1" applyAlignment="1">
      <alignment horizontal="center"/>
    </xf>
    <xf numFmtId="0" fontId="27" fillId="0" borderId="4" xfId="0" applyFont="1" applyBorder="1" applyAlignment="1">
      <alignment horizontal="left"/>
    </xf>
    <xf numFmtId="0" fontId="27" fillId="0" borderId="7" xfId="0" applyFont="1" applyBorder="1" applyAlignment="1">
      <alignment horizontal="left"/>
    </xf>
    <xf numFmtId="0" fontId="27" fillId="0" borderId="5" xfId="0" applyFont="1" applyBorder="1" applyAlignment="1">
      <alignment horizontal="left"/>
    </xf>
    <xf numFmtId="0" fontId="28" fillId="0" borderId="9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3" fillId="2" borderId="0" xfId="0" applyFont="1" applyFill="1"/>
    <xf numFmtId="0" fontId="12" fillId="2" borderId="0" xfId="2" applyFont="1" applyFill="1"/>
    <xf numFmtId="0" fontId="17" fillId="2" borderId="3" xfId="0" applyFont="1" applyFill="1" applyBorder="1" applyAlignment="1">
      <alignment horizontal="center" vertical="center"/>
    </xf>
    <xf numFmtId="14" fontId="4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5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left" vertical="top"/>
    </xf>
    <xf numFmtId="0" fontId="8" fillId="2" borderId="9" xfId="0" applyFont="1" applyFill="1" applyBorder="1" applyAlignment="1">
      <alignment horizontal="left" vertical="top"/>
    </xf>
    <xf numFmtId="0" fontId="10" fillId="2" borderId="9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/>
    </xf>
    <xf numFmtId="0" fontId="10" fillId="2" borderId="3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 vertical="top" wrapText="1"/>
    </xf>
    <xf numFmtId="0" fontId="7" fillId="2" borderId="3" xfId="0" applyFont="1" applyFill="1" applyBorder="1" applyAlignment="1">
      <alignment horizontal="right"/>
    </xf>
    <xf numFmtId="0" fontId="3" fillId="2" borderId="3" xfId="0" applyFont="1" applyFill="1" applyBorder="1" applyAlignment="1">
      <alignment wrapText="1"/>
    </xf>
    <xf numFmtId="0" fontId="3" fillId="2" borderId="3" xfId="0" applyFont="1" applyFill="1" applyBorder="1" applyAlignment="1">
      <alignment horizontal="center"/>
    </xf>
    <xf numFmtId="0" fontId="3" fillId="2" borderId="3" xfId="0" applyFont="1" applyFill="1" applyBorder="1"/>
    <xf numFmtId="0" fontId="3" fillId="2" borderId="4" xfId="0" applyFont="1" applyFill="1" applyBorder="1" applyAlignment="1">
      <alignment horizontal="left"/>
    </xf>
    <xf numFmtId="0" fontId="3" fillId="2" borderId="7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4" fillId="2" borderId="3" xfId="0" applyFont="1" applyFill="1" applyBorder="1"/>
    <xf numFmtId="0" fontId="9" fillId="2" borderId="3" xfId="0" applyFont="1" applyFill="1" applyBorder="1" applyAlignment="1">
      <alignment horizontal="center" vertical="center"/>
    </xf>
    <xf numFmtId="0" fontId="6" fillId="2" borderId="3" xfId="0" applyFont="1" applyFill="1" applyBorder="1"/>
    <xf numFmtId="0" fontId="3" fillId="2" borderId="0" xfId="0" applyFont="1" applyFill="1" applyAlignment="1">
      <alignment horizontal="center"/>
    </xf>
    <xf numFmtId="0" fontId="10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right"/>
    </xf>
    <xf numFmtId="164" fontId="3" fillId="2" borderId="2" xfId="0" applyNumberFormat="1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left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left" vertical="center"/>
    </xf>
    <xf numFmtId="0" fontId="5" fillId="2" borderId="2" xfId="0" applyFont="1" applyFill="1" applyBorder="1" applyAlignment="1">
      <alignment horizontal="left" vertical="top"/>
    </xf>
    <xf numFmtId="164" fontId="15" fillId="2" borderId="2" xfId="0" applyNumberFormat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21" fillId="2" borderId="3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2" borderId="5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14" fontId="23" fillId="2" borderId="3" xfId="0" applyNumberFormat="1" applyFont="1" applyFill="1" applyBorder="1" applyAlignment="1">
      <alignment horizontal="center"/>
    </xf>
    <xf numFmtId="0" fontId="18" fillId="2" borderId="3" xfId="0" applyFont="1" applyFill="1" applyBorder="1" applyAlignment="1">
      <alignment horizontal="left" vertical="center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colors>
    <mruColors>
      <color rgb="FFFADCD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13" Type="http://schemas.openxmlformats.org/officeDocument/2006/relationships/image" Target="../media/image46.jpeg"/><Relationship Id="rId3" Type="http://schemas.openxmlformats.org/officeDocument/2006/relationships/image" Target="../media/image36.jpg"/><Relationship Id="rId7" Type="http://schemas.openxmlformats.org/officeDocument/2006/relationships/image" Target="../media/image40.png"/><Relationship Id="rId12" Type="http://schemas.openxmlformats.org/officeDocument/2006/relationships/image" Target="../media/image45.jpg"/><Relationship Id="rId17" Type="http://schemas.openxmlformats.org/officeDocument/2006/relationships/image" Target="../media/image50.png"/><Relationship Id="rId2" Type="http://schemas.openxmlformats.org/officeDocument/2006/relationships/image" Target="../media/image35.jpg"/><Relationship Id="rId16" Type="http://schemas.openxmlformats.org/officeDocument/2006/relationships/image" Target="../media/image49.jpeg"/><Relationship Id="rId1" Type="http://schemas.openxmlformats.org/officeDocument/2006/relationships/image" Target="../media/image34.jpg"/><Relationship Id="rId6" Type="http://schemas.openxmlformats.org/officeDocument/2006/relationships/image" Target="../media/image39.jpeg"/><Relationship Id="rId11" Type="http://schemas.openxmlformats.org/officeDocument/2006/relationships/image" Target="../media/image44.png"/><Relationship Id="rId5" Type="http://schemas.openxmlformats.org/officeDocument/2006/relationships/image" Target="../media/image38.jpg"/><Relationship Id="rId15" Type="http://schemas.openxmlformats.org/officeDocument/2006/relationships/image" Target="../media/image48.jpeg"/><Relationship Id="rId10" Type="http://schemas.openxmlformats.org/officeDocument/2006/relationships/image" Target="../media/image43.png"/><Relationship Id="rId4" Type="http://schemas.openxmlformats.org/officeDocument/2006/relationships/image" Target="../media/image37.jpg"/><Relationship Id="rId9" Type="http://schemas.openxmlformats.org/officeDocument/2006/relationships/image" Target="../media/image42.png"/><Relationship Id="rId14" Type="http://schemas.openxmlformats.org/officeDocument/2006/relationships/image" Target="../media/image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57</xdr:row>
      <xdr:rowOff>142875</xdr:rowOff>
    </xdr:from>
    <xdr:to>
      <xdr:col>13</xdr:col>
      <xdr:colOff>914400</xdr:colOff>
      <xdr:row>61</xdr:row>
      <xdr:rowOff>28575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82100" y="144684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75</xdr:row>
      <xdr:rowOff>142874</xdr:rowOff>
    </xdr:from>
    <xdr:to>
      <xdr:col>12</xdr:col>
      <xdr:colOff>913638</xdr:colOff>
      <xdr:row>78</xdr:row>
      <xdr:rowOff>66674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16649699"/>
          <a:ext cx="770763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238126</xdr:colOff>
      <xdr:row>75</xdr:row>
      <xdr:rowOff>76199</xdr:rowOff>
    </xdr:from>
    <xdr:to>
      <xdr:col>11</xdr:col>
      <xdr:colOff>838201</xdr:colOff>
      <xdr:row>78</xdr:row>
      <xdr:rowOff>133349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8451" y="16583024"/>
          <a:ext cx="600075" cy="60007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75</xdr:row>
      <xdr:rowOff>123825</xdr:rowOff>
    </xdr:from>
    <xdr:to>
      <xdr:col>13</xdr:col>
      <xdr:colOff>803332</xdr:colOff>
      <xdr:row>78</xdr:row>
      <xdr:rowOff>114299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0" y="16630650"/>
          <a:ext cx="565207" cy="533399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219075</xdr:colOff>
      <xdr:row>76</xdr:row>
      <xdr:rowOff>0</xdr:rowOff>
    </xdr:from>
    <xdr:to>
      <xdr:col>14</xdr:col>
      <xdr:colOff>900640</xdr:colOff>
      <xdr:row>78</xdr:row>
      <xdr:rowOff>76199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16687800"/>
          <a:ext cx="681565" cy="438149"/>
        </a:xfrm>
        <a:prstGeom prst="rect">
          <a:avLst/>
        </a:prstGeom>
      </xdr:spPr>
    </xdr:pic>
    <xdr:clientData/>
  </xdr:twoCellAnchor>
  <xdr:twoCellAnchor editAs="oneCell">
    <xdr:from>
      <xdr:col>11</xdr:col>
      <xdr:colOff>209550</xdr:colOff>
      <xdr:row>66</xdr:row>
      <xdr:rowOff>38100</xdr:rowOff>
    </xdr:from>
    <xdr:to>
      <xdr:col>11</xdr:col>
      <xdr:colOff>795849</xdr:colOff>
      <xdr:row>70</xdr:row>
      <xdr:rowOff>123824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1DD53CAD-6831-42FA-9D5E-FE5991CDC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859000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15</xdr:row>
      <xdr:rowOff>142875</xdr:rowOff>
    </xdr:from>
    <xdr:to>
      <xdr:col>12</xdr:col>
      <xdr:colOff>1038225</xdr:colOff>
      <xdr:row>20</xdr:row>
      <xdr:rowOff>2013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A64CA93A-0A28-4EEE-8F17-596A70055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8100" y="3362325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15</xdr:row>
      <xdr:rowOff>133350</xdr:rowOff>
    </xdr:from>
    <xdr:to>
      <xdr:col>13</xdr:col>
      <xdr:colOff>1036339</xdr:colOff>
      <xdr:row>20</xdr:row>
      <xdr:rowOff>19050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1EC75685-B4E6-4B06-B987-5759DC4C2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352800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15</xdr:row>
      <xdr:rowOff>142875</xdr:rowOff>
    </xdr:from>
    <xdr:to>
      <xdr:col>14</xdr:col>
      <xdr:colOff>1053865</xdr:colOff>
      <xdr:row>20</xdr:row>
      <xdr:rowOff>1904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313B9641-20B1-47FA-B99D-65AC921FA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8850" y="336232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15</xdr:row>
      <xdr:rowOff>171450</xdr:rowOff>
    </xdr:from>
    <xdr:to>
      <xdr:col>15</xdr:col>
      <xdr:colOff>980062</xdr:colOff>
      <xdr:row>20</xdr:row>
      <xdr:rowOff>0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15316692-E938-4E6C-8AE9-F3A89A085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5650" y="3390900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</xdr:row>
      <xdr:rowOff>180975</xdr:rowOff>
    </xdr:from>
    <xdr:to>
      <xdr:col>16</xdr:col>
      <xdr:colOff>992004</xdr:colOff>
      <xdr:row>20</xdr:row>
      <xdr:rowOff>0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59CBA948-A363-4DD6-8E66-51D1E7AE5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39600" y="3400425"/>
          <a:ext cx="906279" cy="1247775"/>
        </a:xfrm>
        <a:prstGeom prst="rect">
          <a:avLst/>
        </a:prstGeom>
      </xdr:spPr>
    </xdr:pic>
    <xdr:clientData/>
  </xdr:twoCellAnchor>
  <xdr:twoCellAnchor>
    <xdr:from>
      <xdr:col>11</xdr:col>
      <xdr:colOff>152400</xdr:colOff>
      <xdr:row>12</xdr:row>
      <xdr:rowOff>85725</xdr:rowOff>
    </xdr:from>
    <xdr:to>
      <xdr:col>11</xdr:col>
      <xdr:colOff>952500</xdr:colOff>
      <xdr:row>12</xdr:row>
      <xdr:rowOff>171450</xdr:rowOff>
    </xdr:to>
    <xdr:sp macro="" textlink="">
      <xdr:nvSpPr>
        <xdr:cNvPr id="40" name="Pil: vänster 39">
          <a:extLst>
            <a:ext uri="{FF2B5EF4-FFF2-40B4-BE49-F238E27FC236}">
              <a16:creationId xmlns:a16="http://schemas.microsoft.com/office/drawing/2014/main" id="{E780121F-4439-DE6F-1F6A-884AC42558B1}"/>
            </a:ext>
          </a:extLst>
        </xdr:cNvPr>
        <xdr:cNvSpPr/>
      </xdr:nvSpPr>
      <xdr:spPr>
        <a:xfrm>
          <a:off x="6838950" y="2809875"/>
          <a:ext cx="800100" cy="85725"/>
        </a:xfrm>
        <a:prstGeom prst="lef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v-SE" sz="1100"/>
        </a:p>
      </xdr:txBody>
    </xdr:sp>
    <xdr:clientData/>
  </xdr:twoCellAnchor>
  <xdr:twoCellAnchor editAs="oneCell">
    <xdr:from>
      <xdr:col>12</xdr:col>
      <xdr:colOff>152400</xdr:colOff>
      <xdr:row>6</xdr:row>
      <xdr:rowOff>0</xdr:rowOff>
    </xdr:from>
    <xdr:to>
      <xdr:col>13</xdr:col>
      <xdr:colOff>60960</xdr:colOff>
      <xdr:row>10</xdr:row>
      <xdr:rowOff>78835</xdr:rowOff>
    </xdr:to>
    <xdr:pic>
      <xdr:nvPicPr>
        <xdr:cNvPr id="43" name="Bildobjekt 42">
          <a:extLst>
            <a:ext uri="{FF2B5EF4-FFF2-40B4-BE49-F238E27FC236}">
              <a16:creationId xmlns:a16="http://schemas.microsoft.com/office/drawing/2014/main" id="{4B9048B0-1747-402F-21D8-36FC0E05D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400" y="1112520"/>
          <a:ext cx="1036320" cy="113801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28575</xdr:colOff>
      <xdr:row>82</xdr:row>
      <xdr:rowOff>38100</xdr:rowOff>
    </xdr:from>
    <xdr:to>
      <xdr:col>12</xdr:col>
      <xdr:colOff>1076325</xdr:colOff>
      <xdr:row>89</xdr:row>
      <xdr:rowOff>169069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01FC3E90-4062-400E-93B1-10807F589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5125" y="21193125"/>
          <a:ext cx="2143125" cy="1607344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82</xdr:row>
      <xdr:rowOff>47625</xdr:rowOff>
    </xdr:from>
    <xdr:to>
      <xdr:col>14</xdr:col>
      <xdr:colOff>1076325</xdr:colOff>
      <xdr:row>89</xdr:row>
      <xdr:rowOff>171450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30249CB2-489E-47B2-BC93-EE2FFBCCB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5400" y="21202650"/>
          <a:ext cx="2133600" cy="1600200"/>
        </a:xfrm>
        <a:prstGeom prst="rect">
          <a:avLst/>
        </a:prstGeom>
      </xdr:spPr>
    </xdr:pic>
    <xdr:clientData/>
  </xdr:twoCellAnchor>
  <xdr:twoCellAnchor editAs="oneCell">
    <xdr:from>
      <xdr:col>15</xdr:col>
      <xdr:colOff>38099</xdr:colOff>
      <xdr:row>82</xdr:row>
      <xdr:rowOff>47624</xdr:rowOff>
    </xdr:from>
    <xdr:to>
      <xdr:col>16</xdr:col>
      <xdr:colOff>1057275</xdr:colOff>
      <xdr:row>89</xdr:row>
      <xdr:rowOff>157162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5D6AB2C2-34AC-43EB-9B9C-90278542A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49" y="21202649"/>
          <a:ext cx="2114551" cy="1585913"/>
        </a:xfrm>
        <a:prstGeom prst="rect">
          <a:avLst/>
        </a:prstGeom>
      </xdr:spPr>
    </xdr:pic>
    <xdr:clientData/>
  </xdr:twoCellAnchor>
  <xdr:twoCellAnchor editAs="oneCell">
    <xdr:from>
      <xdr:col>13</xdr:col>
      <xdr:colOff>63500</xdr:colOff>
      <xdr:row>32</xdr:row>
      <xdr:rowOff>104775</xdr:rowOff>
    </xdr:from>
    <xdr:to>
      <xdr:col>13</xdr:col>
      <xdr:colOff>977899</xdr:colOff>
      <xdr:row>36</xdr:row>
      <xdr:rowOff>66674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10F3F449-0FE9-1CAD-E82F-2C5E1F7F9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flipH="1">
          <a:off x="8940800" y="7667625"/>
          <a:ext cx="914399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0</xdr:row>
      <xdr:rowOff>60260</xdr:rowOff>
    </xdr:from>
    <xdr:to>
      <xdr:col>4</xdr:col>
      <xdr:colOff>9526</xdr:colOff>
      <xdr:row>3</xdr:row>
      <xdr:rowOff>1179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0DA2A966-E5B5-E728-1416-99CBC9F7B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60260"/>
          <a:ext cx="2038350" cy="51876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ans Holmberg - Conventum Örebro" id="{60C17785-5E53-43C7-89A3-A5B97F1217A1}" userId="S::hans.holmberg@conventum.se::753c3205-4940-4022-ba23-fb8cad85a34d" providerId="AD"/>
</personList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8" Type="http://schemas.openxmlformats.org/officeDocument/2006/relationships/image" Target="../media/image8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3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1">
    <v>24</v>
    <v>5</v>
    <v>Bildresultat fÃ¶r stolar octanorm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</richValueRels>
</file>

<file path=xl/theme/theme1.xml><?xml version="1.0" encoding="utf-8"?>
<a:theme xmlns:a="http://schemas.openxmlformats.org/drawingml/2006/main" name="Tem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16" dT="2022-09-15T07:13:31.43" personId="{60C17785-5E53-43C7-89A3-A5B97F1217A1}" id="{D122644F-E913-450C-B110-A90CCE957893}">
    <text>* Färger i lager är: Röd, grå, svart och blå
* Övriga färger, se: www.nessim.se / evenmattor / Expo colour
* Vid tillpassningoch skärning av ojämna m2 m.m. tas en timkostnad.</text>
  </threadedComment>
  <threadedComment ref="B50" dT="2023-01-13T09:55:43.19" personId="{60C17785-5E53-43C7-89A3-A5B97F1217A1}" id="{916B84E8-FC8C-47BD-AA23-D78E2759BCD7}">
    <text>Om levande växt önskas, maila
monterservice@conventum.se för 
Prisuppgift.</text>
    <extLst>
      <x:ext xmlns:xltc2="http://schemas.microsoft.com/office/spreadsheetml/2020/threadedcomments2" uri="{F7C98A9C-CBB3-438F-8F68-D28B6AF4A901}">
        <xltc2:checksum>2462647715</xltc2:checksum>
        <xltc2:hyperlink startIndex="30" length="26" url="monterservice@conventum.se"/>
      </x:ext>
    </extLs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microsoft.com/office/2017/10/relationships/threadedComment" Target="../threadedComments/threadedComment1.xml"/><Relationship Id="rId2" Type="http://schemas.openxmlformats.org/officeDocument/2006/relationships/hyperlink" Target="https://nessim.se/product-category/nalfiltsmatta/color/" TargetMode="External"/><Relationship Id="rId1" Type="http://schemas.openxmlformats.org/officeDocument/2006/relationships/hyperlink" Target="mailto:monterservice@conventum.s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1:S121"/>
  <sheetViews>
    <sheetView tabSelected="1" topLeftCell="A4" zoomScaleNormal="100" workbookViewId="0">
      <selection activeCell="A5" sqref="A5"/>
    </sheetView>
  </sheetViews>
  <sheetFormatPr baseColWidth="10" defaultColWidth="9.33203125" defaultRowHeight="14" x14ac:dyDescent="0.2"/>
  <cols>
    <col min="1" max="1" width="8.33203125" style="47" customWidth="1"/>
    <col min="2" max="2" width="7" style="47" customWidth="1"/>
    <col min="3" max="3" width="9.33203125" style="47" customWidth="1"/>
    <col min="4" max="4" width="8" style="47" customWidth="1"/>
    <col min="5" max="5" width="16" style="47" customWidth="1"/>
    <col min="6" max="6" width="7.6640625" style="47" customWidth="1"/>
    <col min="7" max="7" width="7.5" style="47" customWidth="1"/>
    <col min="8" max="8" width="11.6640625" style="47" customWidth="1"/>
    <col min="9" max="9" width="6.6640625" style="48" customWidth="1"/>
    <col min="10" max="10" width="11.33203125" style="48" customWidth="1"/>
    <col min="11" max="11" width="2.5" style="44" customWidth="1"/>
    <col min="12" max="18" width="16.5" style="47" customWidth="1"/>
    <col min="19" max="20" width="23.5" style="47" customWidth="1"/>
    <col min="21" max="16384" width="9.33203125" style="47"/>
  </cols>
  <sheetData>
    <row r="1" spans="1:18" ht="15.75" customHeight="1" x14ac:dyDescent="0.2">
      <c r="H1" s="102" t="s">
        <v>114</v>
      </c>
      <c r="I1" s="103"/>
      <c r="J1" s="104"/>
    </row>
    <row r="2" spans="1:18" ht="15.75" customHeight="1" thickBot="1" x14ac:dyDescent="0.25">
      <c r="H2" s="105">
        <v>46121</v>
      </c>
      <c r="I2" s="106"/>
      <c r="J2" s="107"/>
    </row>
    <row r="3" spans="1:18" x14ac:dyDescent="0.2">
      <c r="H3" s="120" t="s">
        <v>230</v>
      </c>
      <c r="I3" s="121"/>
      <c r="J3" s="122"/>
    </row>
    <row r="4" spans="1:18" ht="16" thickBot="1" x14ac:dyDescent="0.25">
      <c r="A4" s="129" t="s">
        <v>160</v>
      </c>
      <c r="B4" s="129"/>
      <c r="C4" s="129"/>
      <c r="D4" s="129"/>
      <c r="E4" s="129"/>
      <c r="F4" s="129"/>
      <c r="H4" s="123" t="s">
        <v>227</v>
      </c>
      <c r="I4" s="124"/>
      <c r="J4" s="125"/>
      <c r="M4" s="81" t="s">
        <v>214</v>
      </c>
    </row>
    <row r="5" spans="1:18" x14ac:dyDescent="0.2">
      <c r="A5" s="56" t="s">
        <v>159</v>
      </c>
      <c r="B5" s="56"/>
      <c r="C5" s="56"/>
      <c r="D5" s="56"/>
      <c r="E5" s="49"/>
      <c r="H5" s="76" t="s">
        <v>205</v>
      </c>
      <c r="I5" s="77"/>
      <c r="J5" s="77"/>
      <c r="M5" s="82" t="s">
        <v>213</v>
      </c>
      <c r="N5" s="82"/>
      <c r="O5" s="82"/>
      <c r="P5" s="82"/>
    </row>
    <row r="6" spans="1:18" ht="15" thickBot="1" x14ac:dyDescent="0.25">
      <c r="A6" s="50" t="s">
        <v>164</v>
      </c>
      <c r="B6" s="50"/>
      <c r="C6" s="50"/>
      <c r="D6" s="50"/>
      <c r="E6" s="50"/>
      <c r="F6" s="80" t="s">
        <v>207</v>
      </c>
      <c r="G6" s="50"/>
    </row>
    <row r="7" spans="1:18" ht="18" thickBot="1" x14ac:dyDescent="0.25">
      <c r="A7" s="51"/>
      <c r="B7" s="133" t="s">
        <v>161</v>
      </c>
      <c r="C7" s="134"/>
      <c r="D7" s="134"/>
      <c r="E7" s="134"/>
      <c r="F7" s="134"/>
      <c r="G7" s="135"/>
      <c r="H7" s="126" t="s">
        <v>256</v>
      </c>
      <c r="I7" s="127"/>
      <c r="J7" s="128"/>
    </row>
    <row r="8" spans="1:18" ht="19.5" customHeight="1" thickBot="1" x14ac:dyDescent="0.25">
      <c r="A8" s="191" t="s">
        <v>263</v>
      </c>
      <c r="B8" s="192"/>
      <c r="C8" s="192"/>
      <c r="D8" s="192"/>
      <c r="E8" s="192"/>
      <c r="F8" s="192"/>
      <c r="G8" s="192"/>
      <c r="H8" s="192"/>
      <c r="I8" s="192"/>
      <c r="J8" s="193"/>
    </row>
    <row r="9" spans="1:18" ht="25.5" customHeight="1" x14ac:dyDescent="0.2">
      <c r="A9" s="98" t="s">
        <v>236</v>
      </c>
      <c r="B9" s="98"/>
      <c r="C9" s="118"/>
      <c r="D9" s="119"/>
      <c r="E9" s="186" t="s">
        <v>234</v>
      </c>
      <c r="F9" s="186"/>
      <c r="G9" s="86"/>
      <c r="H9" s="83" t="s">
        <v>235</v>
      </c>
      <c r="I9" s="130">
        <v>111</v>
      </c>
      <c r="J9" s="130"/>
    </row>
    <row r="10" spans="1:18" ht="21" customHeight="1" x14ac:dyDescent="0.2">
      <c r="A10" s="131" t="s">
        <v>115</v>
      </c>
      <c r="B10" s="131"/>
      <c r="C10" s="132"/>
      <c r="D10" s="132"/>
      <c r="E10" s="132"/>
      <c r="F10" s="132"/>
      <c r="G10" s="85" t="s">
        <v>242</v>
      </c>
      <c r="H10" s="190"/>
      <c r="I10" s="190"/>
      <c r="J10" s="190"/>
    </row>
    <row r="11" spans="1:18" ht="21" customHeight="1" x14ac:dyDescent="0.2">
      <c r="A11" s="131" t="s">
        <v>239</v>
      </c>
      <c r="B11" s="131"/>
      <c r="C11" s="132"/>
      <c r="D11" s="132"/>
      <c r="E11" s="132"/>
      <c r="F11" s="132"/>
      <c r="G11" s="132"/>
      <c r="H11" s="115"/>
      <c r="I11" s="116"/>
      <c r="J11" s="117"/>
    </row>
    <row r="12" spans="1:18" ht="18.75" customHeight="1" thickBot="1" x14ac:dyDescent="0.25">
      <c r="A12" s="108" t="s">
        <v>237</v>
      </c>
      <c r="B12" s="109"/>
      <c r="C12" s="88"/>
      <c r="D12" s="84" t="s">
        <v>240</v>
      </c>
      <c r="E12" s="87"/>
      <c r="F12" s="108" t="s">
        <v>238</v>
      </c>
      <c r="G12" s="109"/>
      <c r="H12" s="132"/>
      <c r="I12" s="132"/>
      <c r="J12" s="132"/>
    </row>
    <row r="13" spans="1:18" ht="18.75" customHeight="1" thickTop="1" thickBot="1" x14ac:dyDescent="0.25">
      <c r="A13" s="108" t="s">
        <v>203</v>
      </c>
      <c r="B13" s="109"/>
      <c r="C13" s="110"/>
      <c r="D13" s="111"/>
      <c r="E13" s="112"/>
      <c r="F13" s="108" t="s">
        <v>208</v>
      </c>
      <c r="G13" s="109"/>
      <c r="H13" s="113"/>
      <c r="I13" s="114"/>
      <c r="J13" s="114"/>
      <c r="M13" s="99" t="s">
        <v>207</v>
      </c>
      <c r="N13" s="100"/>
      <c r="O13" s="101"/>
      <c r="P13" s="48"/>
      <c r="Q13" s="48"/>
    </row>
    <row r="14" spans="1:18" ht="21.75" customHeight="1" thickTop="1" x14ac:dyDescent="0.2">
      <c r="A14" s="75" t="s">
        <v>2</v>
      </c>
      <c r="B14" s="187"/>
      <c r="C14" s="132"/>
      <c r="D14" s="132"/>
      <c r="E14" s="132"/>
      <c r="F14" s="108" t="s">
        <v>241</v>
      </c>
      <c r="G14" s="109"/>
      <c r="H14" s="190"/>
      <c r="I14" s="190"/>
      <c r="J14" s="190"/>
    </row>
    <row r="15" spans="1:18" ht="15" x14ac:dyDescent="0.2">
      <c r="A15" s="45" t="s">
        <v>3</v>
      </c>
      <c r="B15" s="96" t="s">
        <v>4</v>
      </c>
      <c r="C15" s="96"/>
      <c r="D15" s="96"/>
      <c r="E15" s="96"/>
      <c r="F15" s="96"/>
      <c r="G15" s="96"/>
      <c r="H15" s="78" t="s">
        <v>5</v>
      </c>
      <c r="I15" s="78" t="s">
        <v>74</v>
      </c>
      <c r="J15" s="78" t="s">
        <v>87</v>
      </c>
      <c r="L15" s="46">
        <v>13101</v>
      </c>
      <c r="M15" s="46">
        <v>13001</v>
      </c>
      <c r="N15" s="46">
        <v>13003</v>
      </c>
      <c r="O15" s="46">
        <v>13005</v>
      </c>
      <c r="P15" s="46">
        <v>13006</v>
      </c>
      <c r="Q15" s="46">
        <v>13009</v>
      </c>
      <c r="R15" s="46"/>
    </row>
    <row r="16" spans="1:18" ht="46.5" customHeight="1" x14ac:dyDescent="0.2">
      <c r="A16" s="57">
        <v>13101</v>
      </c>
      <c r="B16" s="97" t="s">
        <v>254</v>
      </c>
      <c r="C16" s="97"/>
      <c r="D16" s="97"/>
      <c r="E16" s="97"/>
      <c r="F16" s="97"/>
      <c r="G16" s="97"/>
      <c r="H16" s="58">
        <v>139</v>
      </c>
      <c r="I16" s="89"/>
      <c r="J16" s="59">
        <f>H16*I16</f>
        <v>0</v>
      </c>
      <c r="L16" s="182" t="e" vm="1">
        <v>#VALUE!</v>
      </c>
      <c r="M16" s="158"/>
      <c r="N16" s="158"/>
      <c r="O16" s="158"/>
      <c r="P16" s="158"/>
      <c r="Q16" s="158"/>
      <c r="R16" s="158"/>
    </row>
    <row r="17" spans="1:18" ht="19.5" customHeight="1" x14ac:dyDescent="0.2">
      <c r="A17" s="183" t="s">
        <v>252</v>
      </c>
      <c r="B17" s="184"/>
      <c r="C17" s="184"/>
      <c r="D17" s="184"/>
      <c r="E17" s="184"/>
      <c r="F17" s="184"/>
      <c r="G17" s="185"/>
      <c r="H17" s="196" t="s">
        <v>253</v>
      </c>
      <c r="I17" s="197"/>
      <c r="J17" s="90"/>
      <c r="L17" s="182"/>
      <c r="M17" s="158"/>
      <c r="N17" s="158"/>
      <c r="O17" s="158"/>
      <c r="P17" s="158"/>
      <c r="Q17" s="158"/>
      <c r="R17" s="158"/>
    </row>
    <row r="18" spans="1:18" ht="15.75" customHeight="1" x14ac:dyDescent="0.2">
      <c r="A18" s="57">
        <v>13001</v>
      </c>
      <c r="B18" s="179" t="s">
        <v>215</v>
      </c>
      <c r="C18" s="179"/>
      <c r="D18" s="179"/>
      <c r="E18" s="179"/>
      <c r="F18" s="179"/>
      <c r="G18" s="179"/>
      <c r="H18" s="58">
        <v>110</v>
      </c>
      <c r="I18" s="91"/>
      <c r="J18" s="60">
        <f t="shared" ref="J18:J34" si="0">H18*I18</f>
        <v>0</v>
      </c>
      <c r="L18" s="182"/>
      <c r="M18" s="158"/>
      <c r="N18" s="158"/>
      <c r="O18" s="158"/>
      <c r="P18" s="158"/>
      <c r="Q18" s="158"/>
      <c r="R18" s="158"/>
    </row>
    <row r="19" spans="1:18" ht="15.75" customHeight="1" x14ac:dyDescent="0.2">
      <c r="A19" s="57">
        <v>13003</v>
      </c>
      <c r="B19" s="179" t="s">
        <v>216</v>
      </c>
      <c r="C19" s="179"/>
      <c r="D19" s="179"/>
      <c r="E19" s="179"/>
      <c r="F19" s="179"/>
      <c r="G19" s="179"/>
      <c r="H19" s="58">
        <v>110</v>
      </c>
      <c r="I19" s="91"/>
      <c r="J19" s="60">
        <f t="shared" si="0"/>
        <v>0</v>
      </c>
      <c r="L19" s="182"/>
      <c r="M19" s="158"/>
      <c r="N19" s="158"/>
      <c r="O19" s="158"/>
      <c r="P19" s="158"/>
      <c r="Q19" s="158"/>
      <c r="R19" s="158"/>
    </row>
    <row r="20" spans="1:18" ht="15.75" customHeight="1" x14ac:dyDescent="0.2">
      <c r="A20" s="57">
        <v>13005</v>
      </c>
      <c r="B20" s="179" t="s">
        <v>217</v>
      </c>
      <c r="C20" s="179"/>
      <c r="D20" s="179"/>
      <c r="E20" s="179"/>
      <c r="F20" s="179"/>
      <c r="G20" s="179"/>
      <c r="H20" s="58">
        <v>110</v>
      </c>
      <c r="I20" s="91"/>
      <c r="J20" s="60">
        <f t="shared" si="0"/>
        <v>0</v>
      </c>
      <c r="L20" s="182"/>
      <c r="M20" s="158"/>
      <c r="N20" s="158"/>
      <c r="O20" s="158"/>
      <c r="P20" s="158"/>
      <c r="Q20" s="158"/>
      <c r="R20" s="158"/>
    </row>
    <row r="21" spans="1:18" ht="15.75" customHeight="1" x14ac:dyDescent="0.2">
      <c r="A21" s="57">
        <v>13006</v>
      </c>
      <c r="B21" s="179" t="s">
        <v>218</v>
      </c>
      <c r="C21" s="179"/>
      <c r="D21" s="179"/>
      <c r="E21" s="179"/>
      <c r="F21" s="179"/>
      <c r="G21" s="179"/>
      <c r="H21" s="58">
        <v>110</v>
      </c>
      <c r="I21" s="91"/>
      <c r="J21" s="60">
        <f t="shared" si="0"/>
        <v>0</v>
      </c>
      <c r="L21" s="182"/>
      <c r="M21" s="158"/>
      <c r="N21" s="158"/>
      <c r="O21" s="158"/>
      <c r="P21" s="158"/>
      <c r="Q21" s="158"/>
      <c r="R21" s="158"/>
    </row>
    <row r="22" spans="1:18" ht="15" customHeight="1" x14ac:dyDescent="0.2">
      <c r="A22" s="57">
        <v>13009</v>
      </c>
      <c r="B22" s="180" t="s">
        <v>251</v>
      </c>
      <c r="C22" s="181"/>
      <c r="D22" s="181"/>
      <c r="E22" s="181"/>
      <c r="F22" s="181"/>
      <c r="G22" s="181"/>
      <c r="H22" s="58">
        <v>110</v>
      </c>
      <c r="I22" s="91"/>
      <c r="J22" s="60">
        <f t="shared" si="0"/>
        <v>0</v>
      </c>
      <c r="L22" s="182"/>
      <c r="M22" s="158"/>
      <c r="N22" s="158"/>
      <c r="O22" s="158"/>
      <c r="P22" s="158"/>
      <c r="Q22" s="158"/>
      <c r="R22" s="158"/>
    </row>
    <row r="23" spans="1:18" ht="15" x14ac:dyDescent="0.2">
      <c r="A23" s="45" t="s">
        <v>3</v>
      </c>
      <c r="B23" s="96" t="s">
        <v>127</v>
      </c>
      <c r="C23" s="96"/>
      <c r="D23" s="96"/>
      <c r="E23" s="96"/>
      <c r="F23" s="96"/>
      <c r="G23" s="96"/>
      <c r="H23" s="78" t="s">
        <v>5</v>
      </c>
      <c r="I23" s="78" t="s">
        <v>74</v>
      </c>
      <c r="J23" s="78" t="s">
        <v>87</v>
      </c>
      <c r="L23" s="46">
        <v>14201</v>
      </c>
      <c r="M23" s="46">
        <v>14203</v>
      </c>
      <c r="N23" s="46">
        <v>14216</v>
      </c>
      <c r="O23" s="46">
        <v>14224</v>
      </c>
      <c r="P23" s="46"/>
      <c r="Q23" s="46">
        <v>14221</v>
      </c>
      <c r="R23" s="46">
        <v>14223</v>
      </c>
    </row>
    <row r="24" spans="1:18" x14ac:dyDescent="0.2">
      <c r="A24" s="57">
        <v>14201</v>
      </c>
      <c r="B24" s="137" t="s">
        <v>165</v>
      </c>
      <c r="C24" s="137"/>
      <c r="D24" s="137"/>
      <c r="E24" s="137"/>
      <c r="F24" s="137"/>
      <c r="G24" s="137"/>
      <c r="H24" s="61">
        <v>150</v>
      </c>
      <c r="I24" s="91"/>
      <c r="J24" s="60">
        <f t="shared" si="0"/>
        <v>0</v>
      </c>
      <c r="L24" s="158" t="e" vm="2">
        <v>#VALUE!</v>
      </c>
      <c r="M24" s="158" t="e" vm="3">
        <v>#VALUE!</v>
      </c>
      <c r="N24" s="158" t="e" vm="4">
        <v>#VALUE!</v>
      </c>
      <c r="O24" s="158" t="e" vm="5">
        <v>#VALUE!</v>
      </c>
      <c r="P24" s="158"/>
      <c r="Q24" s="158" t="e" vm="6">
        <v>#VALUE!</v>
      </c>
      <c r="R24" s="158" t="e" vm="7">
        <v>#VALUE!</v>
      </c>
    </row>
    <row r="25" spans="1:18" x14ac:dyDescent="0.2">
      <c r="A25" s="57">
        <v>14202</v>
      </c>
      <c r="B25" s="137" t="s">
        <v>166</v>
      </c>
      <c r="C25" s="137"/>
      <c r="D25" s="137"/>
      <c r="E25" s="137"/>
      <c r="F25" s="137"/>
      <c r="G25" s="137"/>
      <c r="H25" s="61">
        <v>160</v>
      </c>
      <c r="I25" s="91"/>
      <c r="J25" s="60">
        <f t="shared" si="0"/>
        <v>0</v>
      </c>
      <c r="L25" s="158"/>
      <c r="M25" s="158"/>
      <c r="N25" s="158"/>
      <c r="O25" s="158"/>
      <c r="P25" s="158"/>
      <c r="Q25" s="158"/>
      <c r="R25" s="158"/>
    </row>
    <row r="26" spans="1:18" x14ac:dyDescent="0.2">
      <c r="A26" s="57">
        <v>14215</v>
      </c>
      <c r="B26" s="137" t="s">
        <v>167</v>
      </c>
      <c r="C26" s="137"/>
      <c r="D26" s="137"/>
      <c r="E26" s="137"/>
      <c r="F26" s="137"/>
      <c r="G26" s="137"/>
      <c r="H26" s="58">
        <v>380</v>
      </c>
      <c r="I26" s="91"/>
      <c r="J26" s="60">
        <f t="shared" si="0"/>
        <v>0</v>
      </c>
      <c r="L26" s="158"/>
      <c r="M26" s="158"/>
      <c r="N26" s="158"/>
      <c r="O26" s="158"/>
      <c r="P26" s="158"/>
      <c r="Q26" s="158"/>
      <c r="R26" s="158"/>
    </row>
    <row r="27" spans="1:18" x14ac:dyDescent="0.2">
      <c r="A27" s="57">
        <v>14216</v>
      </c>
      <c r="B27" s="137" t="s">
        <v>168</v>
      </c>
      <c r="C27" s="137"/>
      <c r="D27" s="137"/>
      <c r="E27" s="137"/>
      <c r="F27" s="137"/>
      <c r="G27" s="137"/>
      <c r="H27" s="58">
        <v>480</v>
      </c>
      <c r="I27" s="91"/>
      <c r="J27" s="60">
        <f t="shared" si="0"/>
        <v>0</v>
      </c>
      <c r="L27" s="158"/>
      <c r="M27" s="158"/>
      <c r="N27" s="158"/>
      <c r="O27" s="158"/>
      <c r="P27" s="158"/>
      <c r="Q27" s="158"/>
      <c r="R27" s="158"/>
    </row>
    <row r="28" spans="1:18" x14ac:dyDescent="0.2">
      <c r="A28" s="57">
        <v>14217</v>
      </c>
      <c r="B28" s="137" t="s">
        <v>169</v>
      </c>
      <c r="C28" s="137"/>
      <c r="D28" s="137"/>
      <c r="E28" s="137"/>
      <c r="F28" s="137"/>
      <c r="G28" s="137"/>
      <c r="H28" s="58">
        <v>480</v>
      </c>
      <c r="I28" s="91"/>
      <c r="J28" s="60">
        <f t="shared" si="0"/>
        <v>0</v>
      </c>
      <c r="L28" s="46">
        <v>14202</v>
      </c>
      <c r="M28" s="46">
        <v>14215</v>
      </c>
      <c r="N28" s="46">
        <v>14217</v>
      </c>
      <c r="O28" s="46"/>
      <c r="P28" s="46">
        <v>14318</v>
      </c>
      <c r="Q28" s="46">
        <v>14222</v>
      </c>
      <c r="R28" s="46">
        <v>14214</v>
      </c>
    </row>
    <row r="29" spans="1:18" x14ac:dyDescent="0.2">
      <c r="A29" s="57">
        <v>14224</v>
      </c>
      <c r="B29" s="137" t="s">
        <v>170</v>
      </c>
      <c r="C29" s="137"/>
      <c r="D29" s="137"/>
      <c r="E29" s="137"/>
      <c r="F29" s="137"/>
      <c r="G29" s="137"/>
      <c r="H29" s="58">
        <v>440</v>
      </c>
      <c r="I29" s="91"/>
      <c r="J29" s="60">
        <f t="shared" si="0"/>
        <v>0</v>
      </c>
      <c r="L29" s="198" t="e" vm="8">
        <v>#VALUE!</v>
      </c>
      <c r="M29" s="198" t="e" vm="9">
        <v>#VALUE!</v>
      </c>
      <c r="N29" s="198" t="e" vm="10">
        <v>#VALUE!</v>
      </c>
      <c r="O29" s="198"/>
      <c r="P29" s="217" t="e" vm="11">
        <v>#VALUE!</v>
      </c>
      <c r="Q29" s="198" t="e" vm="12">
        <v>#VALUE!</v>
      </c>
      <c r="R29" s="198" t="e" vm="13">
        <v>#VALUE!</v>
      </c>
    </row>
    <row r="30" spans="1:18" x14ac:dyDescent="0.2">
      <c r="A30" s="57">
        <v>14408</v>
      </c>
      <c r="B30" s="137" t="s">
        <v>257</v>
      </c>
      <c r="C30" s="137"/>
      <c r="D30" s="137"/>
      <c r="E30" s="137"/>
      <c r="F30" s="137"/>
      <c r="G30" s="137"/>
      <c r="H30" s="61">
        <v>660</v>
      </c>
      <c r="I30" s="91"/>
      <c r="J30" s="60">
        <f t="shared" si="0"/>
        <v>0</v>
      </c>
      <c r="L30" s="199"/>
      <c r="M30" s="199"/>
      <c r="N30" s="199"/>
      <c r="O30" s="199"/>
      <c r="P30" s="218"/>
      <c r="Q30" s="199"/>
      <c r="R30" s="199"/>
    </row>
    <row r="31" spans="1:18" x14ac:dyDescent="0.2">
      <c r="A31" s="62">
        <v>14318</v>
      </c>
      <c r="B31" s="194" t="s">
        <v>171</v>
      </c>
      <c r="C31" s="194"/>
      <c r="D31" s="194"/>
      <c r="E31" s="194"/>
      <c r="F31" s="194"/>
      <c r="G31" s="194"/>
      <c r="H31" s="58">
        <v>395</v>
      </c>
      <c r="I31" s="91"/>
      <c r="J31" s="60">
        <f t="shared" si="0"/>
        <v>0</v>
      </c>
      <c r="L31" s="199"/>
      <c r="M31" s="199"/>
      <c r="N31" s="199"/>
      <c r="O31" s="199"/>
      <c r="P31" s="218"/>
      <c r="Q31" s="199"/>
      <c r="R31" s="199"/>
    </row>
    <row r="32" spans="1:18" ht="15" customHeight="1" x14ac:dyDescent="0.2">
      <c r="A32" s="57">
        <v>14221</v>
      </c>
      <c r="B32" s="137" t="s">
        <v>172</v>
      </c>
      <c r="C32" s="137"/>
      <c r="D32" s="137"/>
      <c r="E32" s="137"/>
      <c r="F32" s="137"/>
      <c r="G32" s="137"/>
      <c r="H32" s="58">
        <v>285</v>
      </c>
      <c r="I32" s="91"/>
      <c r="J32" s="60">
        <f t="shared" si="0"/>
        <v>0</v>
      </c>
      <c r="L32" s="198" t="e" vm="14">
        <v>#VALUE!</v>
      </c>
      <c r="M32" s="223" t="e" vm="15">
        <v>#VALUE!</v>
      </c>
      <c r="N32" s="163"/>
      <c r="O32" s="163"/>
      <c r="P32" s="163"/>
      <c r="Q32" s="163"/>
      <c r="R32" s="163"/>
    </row>
    <row r="33" spans="1:18" x14ac:dyDescent="0.2">
      <c r="A33" s="57">
        <v>14222</v>
      </c>
      <c r="B33" s="137" t="s">
        <v>173</v>
      </c>
      <c r="C33" s="137"/>
      <c r="D33" s="137"/>
      <c r="E33" s="137"/>
      <c r="F33" s="137"/>
      <c r="G33" s="137"/>
      <c r="H33" s="58">
        <v>150</v>
      </c>
      <c r="I33" s="91"/>
      <c r="J33" s="60">
        <f t="shared" si="0"/>
        <v>0</v>
      </c>
      <c r="L33" s="199"/>
      <c r="M33" s="215"/>
      <c r="N33" s="164"/>
      <c r="O33" s="164"/>
      <c r="P33" s="164"/>
      <c r="Q33" s="164"/>
      <c r="R33" s="164"/>
    </row>
    <row r="34" spans="1:18" x14ac:dyDescent="0.2">
      <c r="A34" s="62">
        <v>14223</v>
      </c>
      <c r="B34" s="137" t="s">
        <v>174</v>
      </c>
      <c r="C34" s="137"/>
      <c r="D34" s="137"/>
      <c r="E34" s="137"/>
      <c r="F34" s="137"/>
      <c r="G34" s="137"/>
      <c r="H34" s="58">
        <v>210</v>
      </c>
      <c r="I34" s="91"/>
      <c r="J34" s="60">
        <f t="shared" si="0"/>
        <v>0</v>
      </c>
      <c r="L34" s="199"/>
      <c r="M34" s="215"/>
      <c r="N34" s="164"/>
      <c r="O34" s="164"/>
      <c r="P34" s="164"/>
      <c r="Q34" s="164"/>
      <c r="R34" s="164"/>
    </row>
    <row r="35" spans="1:18" x14ac:dyDescent="0.2">
      <c r="A35" s="62">
        <v>14214</v>
      </c>
      <c r="B35" s="137" t="s">
        <v>175</v>
      </c>
      <c r="C35" s="137"/>
      <c r="D35" s="137"/>
      <c r="E35" s="137"/>
      <c r="F35" s="137"/>
      <c r="G35" s="137"/>
      <c r="H35" s="58">
        <v>210</v>
      </c>
      <c r="I35" s="91"/>
      <c r="J35" s="60">
        <f>H35*I35</f>
        <v>0</v>
      </c>
      <c r="L35" s="199"/>
      <c r="M35" s="215"/>
      <c r="N35" s="164"/>
      <c r="O35" s="164"/>
      <c r="P35" s="164"/>
      <c r="Q35" s="164"/>
      <c r="R35" s="164"/>
    </row>
    <row r="36" spans="1:18" x14ac:dyDescent="0.2">
      <c r="A36" s="62">
        <v>14206</v>
      </c>
      <c r="B36" s="219" t="s">
        <v>231</v>
      </c>
      <c r="C36" s="220"/>
      <c r="D36" s="220"/>
      <c r="E36" s="220"/>
      <c r="F36" s="220"/>
      <c r="G36" s="221"/>
      <c r="H36" s="58">
        <v>260</v>
      </c>
      <c r="I36" s="91"/>
      <c r="J36" s="60">
        <f>H36*I36</f>
        <v>0</v>
      </c>
      <c r="L36" s="199"/>
      <c r="M36" s="215"/>
      <c r="N36" s="164"/>
      <c r="O36" s="164"/>
      <c r="P36" s="164"/>
      <c r="Q36" s="164"/>
      <c r="R36" s="164"/>
    </row>
    <row r="37" spans="1:18" x14ac:dyDescent="0.2">
      <c r="A37" s="62">
        <v>12024</v>
      </c>
      <c r="B37" s="143" t="s">
        <v>176</v>
      </c>
      <c r="C37" s="144"/>
      <c r="D37" s="144"/>
      <c r="E37" s="144"/>
      <c r="F37" s="144"/>
      <c r="G37" s="145"/>
      <c r="H37" s="58">
        <v>85</v>
      </c>
      <c r="I37" s="91"/>
      <c r="J37" s="60">
        <f>H37*I37</f>
        <v>0</v>
      </c>
      <c r="L37" s="199"/>
      <c r="M37" s="215"/>
      <c r="N37" s="164"/>
      <c r="O37" s="164"/>
      <c r="P37" s="164"/>
      <c r="Q37" s="164"/>
      <c r="R37" s="164"/>
    </row>
    <row r="38" spans="1:18" x14ac:dyDescent="0.2">
      <c r="A38" s="62">
        <v>12021</v>
      </c>
      <c r="B38" s="143" t="s">
        <v>177</v>
      </c>
      <c r="C38" s="144"/>
      <c r="D38" s="144"/>
      <c r="E38" s="144"/>
      <c r="F38" s="144"/>
      <c r="G38" s="145"/>
      <c r="H38" s="58">
        <v>85</v>
      </c>
      <c r="I38" s="91"/>
      <c r="J38" s="60">
        <f>H38*I38</f>
        <v>0</v>
      </c>
      <c r="L38" s="222"/>
      <c r="M38" s="216"/>
      <c r="N38" s="195"/>
      <c r="O38" s="195"/>
      <c r="P38" s="195"/>
      <c r="Q38" s="195"/>
      <c r="R38" s="195"/>
    </row>
    <row r="39" spans="1:18" ht="15" x14ac:dyDescent="0.2">
      <c r="A39" s="45" t="s">
        <v>3</v>
      </c>
      <c r="B39" s="96" t="s">
        <v>88</v>
      </c>
      <c r="C39" s="96"/>
      <c r="D39" s="96"/>
      <c r="E39" s="96"/>
      <c r="F39" s="96"/>
      <c r="G39" s="96"/>
      <c r="H39" s="78">
        <v>995</v>
      </c>
      <c r="I39" s="78" t="s">
        <v>74</v>
      </c>
      <c r="J39" s="78" t="s">
        <v>87</v>
      </c>
      <c r="L39" s="46">
        <v>14007</v>
      </c>
      <c r="M39" s="46">
        <v>14007</v>
      </c>
      <c r="N39" s="46">
        <v>14301</v>
      </c>
      <c r="O39" s="54"/>
      <c r="P39" s="46"/>
      <c r="Q39" s="46"/>
      <c r="R39" s="46"/>
    </row>
    <row r="40" spans="1:18" x14ac:dyDescent="0.2">
      <c r="A40" s="57">
        <v>14007</v>
      </c>
      <c r="B40" s="146" t="s">
        <v>243</v>
      </c>
      <c r="C40" s="146"/>
      <c r="D40" s="146"/>
      <c r="E40" s="146"/>
      <c r="F40" s="146"/>
      <c r="G40" s="146"/>
      <c r="H40" s="58">
        <v>1050</v>
      </c>
      <c r="I40" s="91"/>
      <c r="J40" s="60">
        <f>H40*I40</f>
        <v>0</v>
      </c>
      <c r="L40" s="158" t="e" vm="16">
        <v>#VALUE!</v>
      </c>
      <c r="M40" s="158" t="e" vm="17">
        <v>#VALUE!</v>
      </c>
      <c r="N40" s="158" t="e" vm="18">
        <v>#VALUE!</v>
      </c>
      <c r="O40" s="158"/>
      <c r="P40" s="158"/>
      <c r="Q40" s="158"/>
      <c r="R40" s="158"/>
    </row>
    <row r="41" spans="1:18" x14ac:dyDescent="0.2">
      <c r="A41" s="57">
        <v>14009</v>
      </c>
      <c r="B41" s="146" t="s">
        <v>244</v>
      </c>
      <c r="C41" s="146"/>
      <c r="D41" s="146"/>
      <c r="E41" s="146"/>
      <c r="F41" s="146"/>
      <c r="G41" s="146"/>
      <c r="H41" s="58">
        <v>2565</v>
      </c>
      <c r="I41" s="91"/>
      <c r="J41" s="60">
        <f>H41*I41</f>
        <v>0</v>
      </c>
      <c r="L41" s="158"/>
      <c r="M41" s="158"/>
      <c r="N41" s="158"/>
      <c r="O41" s="158"/>
      <c r="P41" s="158"/>
      <c r="Q41" s="158"/>
      <c r="R41" s="158"/>
    </row>
    <row r="42" spans="1:18" ht="15" x14ac:dyDescent="0.2">
      <c r="A42" s="45" t="s">
        <v>3</v>
      </c>
      <c r="B42" s="96" t="s">
        <v>93</v>
      </c>
      <c r="C42" s="96"/>
      <c r="D42" s="96"/>
      <c r="E42" s="96"/>
      <c r="F42" s="96"/>
      <c r="G42" s="96"/>
      <c r="H42" s="78" t="s">
        <v>5</v>
      </c>
      <c r="I42" s="78" t="s">
        <v>74</v>
      </c>
      <c r="J42" s="78" t="s">
        <v>87</v>
      </c>
      <c r="L42" s="158"/>
      <c r="M42" s="158"/>
      <c r="N42" s="158"/>
      <c r="O42" s="158"/>
      <c r="P42" s="158"/>
      <c r="Q42" s="158"/>
      <c r="R42" s="158"/>
    </row>
    <row r="43" spans="1:18" x14ac:dyDescent="0.2">
      <c r="A43" s="57">
        <v>14304</v>
      </c>
      <c r="B43" s="146" t="s">
        <v>262</v>
      </c>
      <c r="C43" s="146"/>
      <c r="D43" s="146"/>
      <c r="E43" s="146"/>
      <c r="F43" s="146"/>
      <c r="G43" s="146"/>
      <c r="H43" s="58">
        <v>150</v>
      </c>
      <c r="I43" s="91"/>
      <c r="J43" s="60">
        <f t="shared" ref="J43:J46" si="1">H43*I43</f>
        <v>0</v>
      </c>
      <c r="L43" s="158"/>
      <c r="M43" s="158"/>
      <c r="N43" s="158"/>
      <c r="O43" s="158"/>
      <c r="P43" s="158"/>
      <c r="Q43" s="158"/>
      <c r="R43" s="158"/>
    </row>
    <row r="44" spans="1:18" x14ac:dyDescent="0.2">
      <c r="A44" s="57">
        <v>14305</v>
      </c>
      <c r="B44" s="146" t="s">
        <v>178</v>
      </c>
      <c r="C44" s="146"/>
      <c r="D44" s="146"/>
      <c r="E44" s="146"/>
      <c r="F44" s="146"/>
      <c r="G44" s="146"/>
      <c r="H44" s="58">
        <v>295</v>
      </c>
      <c r="I44" s="91"/>
      <c r="J44" s="60">
        <f t="shared" si="1"/>
        <v>0</v>
      </c>
      <c r="L44" s="53">
        <v>14509</v>
      </c>
      <c r="M44" s="53">
        <v>14305</v>
      </c>
      <c r="N44" s="53">
        <v>14324</v>
      </c>
      <c r="O44" s="53">
        <v>14322</v>
      </c>
      <c r="P44" s="53">
        <v>14428</v>
      </c>
      <c r="Q44" s="53">
        <v>14428</v>
      </c>
      <c r="R44" s="53"/>
    </row>
    <row r="45" spans="1:18" ht="14.75" customHeight="1" x14ac:dyDescent="0.2">
      <c r="A45" s="57">
        <v>14322</v>
      </c>
      <c r="B45" s="143" t="s">
        <v>212</v>
      </c>
      <c r="C45" s="144"/>
      <c r="D45" s="144"/>
      <c r="E45" s="144"/>
      <c r="F45" s="144"/>
      <c r="G45" s="145"/>
      <c r="H45" s="58">
        <v>250</v>
      </c>
      <c r="I45" s="91"/>
      <c r="J45" s="60">
        <f t="shared" si="1"/>
        <v>0</v>
      </c>
      <c r="L45" s="147" t="e" vm="19">
        <v>#VALUE!</v>
      </c>
      <c r="M45" s="147" t="e" vm="20">
        <v>#VALUE!</v>
      </c>
      <c r="N45" s="147" t="e" vm="21">
        <v>#VALUE!</v>
      </c>
      <c r="O45" s="200" t="e" vm="22">
        <v>#VALUE!</v>
      </c>
      <c r="P45" s="163" t="e" vm="23">
        <v>#VALUE!</v>
      </c>
      <c r="Q45" s="141" t="e" vm="24">
        <v>#VALUE!</v>
      </c>
      <c r="R45" s="141"/>
    </row>
    <row r="46" spans="1:18" x14ac:dyDescent="0.2">
      <c r="A46" s="57">
        <v>14301</v>
      </c>
      <c r="B46" s="146" t="s">
        <v>179</v>
      </c>
      <c r="C46" s="146"/>
      <c r="D46" s="146"/>
      <c r="E46" s="146"/>
      <c r="F46" s="146"/>
      <c r="G46" s="146"/>
      <c r="H46" s="58">
        <v>499</v>
      </c>
      <c r="I46" s="91"/>
      <c r="J46" s="60">
        <f t="shared" si="1"/>
        <v>0</v>
      </c>
      <c r="L46" s="147"/>
      <c r="M46" s="147"/>
      <c r="N46" s="147"/>
      <c r="O46" s="200"/>
      <c r="P46" s="164"/>
      <c r="Q46" s="142"/>
      <c r="R46" s="142"/>
    </row>
    <row r="47" spans="1:18" x14ac:dyDescent="0.2">
      <c r="A47" s="62">
        <v>14511</v>
      </c>
      <c r="B47" s="143" t="s">
        <v>258</v>
      </c>
      <c r="C47" s="144"/>
      <c r="D47" s="144"/>
      <c r="E47" s="144"/>
      <c r="F47" s="144"/>
      <c r="G47" s="145"/>
      <c r="H47" s="58">
        <v>865</v>
      </c>
      <c r="I47" s="91"/>
      <c r="J47" s="60">
        <f t="shared" ref="J47:J85" si="2">H47*I47</f>
        <v>0</v>
      </c>
      <c r="L47" s="63">
        <v>14003</v>
      </c>
      <c r="M47" s="63">
        <v>17200</v>
      </c>
      <c r="N47" s="63">
        <v>15030</v>
      </c>
      <c r="O47" s="63">
        <v>14000</v>
      </c>
      <c r="P47" s="63">
        <v>14001</v>
      </c>
      <c r="Q47" s="63"/>
      <c r="R47" s="64"/>
    </row>
    <row r="48" spans="1:18" ht="15" x14ac:dyDescent="0.2">
      <c r="A48" s="45" t="s">
        <v>3</v>
      </c>
      <c r="B48" s="136" t="s">
        <v>131</v>
      </c>
      <c r="C48" s="136"/>
      <c r="D48" s="136"/>
      <c r="E48" s="136"/>
      <c r="F48" s="136"/>
      <c r="G48" s="136"/>
      <c r="H48" s="79" t="s">
        <v>5</v>
      </c>
      <c r="I48" s="79" t="s">
        <v>6</v>
      </c>
      <c r="J48" s="78" t="s">
        <v>87</v>
      </c>
      <c r="L48" s="138" t="e" vm="25">
        <v>#VALUE!</v>
      </c>
      <c r="M48" s="138" t="e" vm="26">
        <v>#VALUE!</v>
      </c>
      <c r="N48" s="138" t="e" vm="27">
        <v>#VALUE!</v>
      </c>
      <c r="O48" s="138" t="e" vm="28">
        <v>#VALUE!</v>
      </c>
      <c r="P48" s="138" t="e" vm="29">
        <v>#VALUE!</v>
      </c>
      <c r="Q48" s="138"/>
      <c r="R48" s="138"/>
    </row>
    <row r="49" spans="1:18" x14ac:dyDescent="0.2">
      <c r="A49" s="57">
        <v>14003</v>
      </c>
      <c r="B49" s="137" t="s">
        <v>180</v>
      </c>
      <c r="C49" s="137"/>
      <c r="D49" s="137"/>
      <c r="E49" s="137"/>
      <c r="F49" s="137"/>
      <c r="G49" s="137"/>
      <c r="H49" s="61">
        <v>595</v>
      </c>
      <c r="I49" s="91"/>
      <c r="J49" s="60">
        <f t="shared" si="2"/>
        <v>0</v>
      </c>
      <c r="L49" s="139"/>
      <c r="M49" s="139"/>
      <c r="N49" s="139"/>
      <c r="O49" s="139"/>
      <c r="P49" s="139"/>
      <c r="Q49" s="139"/>
      <c r="R49" s="139"/>
    </row>
    <row r="50" spans="1:18" x14ac:dyDescent="0.2">
      <c r="A50" s="57">
        <v>17200</v>
      </c>
      <c r="B50" s="137" t="s">
        <v>228</v>
      </c>
      <c r="C50" s="137"/>
      <c r="D50" s="137"/>
      <c r="E50" s="137"/>
      <c r="F50" s="137"/>
      <c r="G50" s="137"/>
      <c r="H50" s="61">
        <v>750</v>
      </c>
      <c r="I50" s="91"/>
      <c r="J50" s="60">
        <f t="shared" si="2"/>
        <v>0</v>
      </c>
      <c r="L50" s="139"/>
      <c r="M50" s="139"/>
      <c r="N50" s="139"/>
      <c r="O50" s="139"/>
      <c r="P50" s="139"/>
      <c r="Q50" s="139"/>
      <c r="R50" s="139"/>
    </row>
    <row r="51" spans="1:18" x14ac:dyDescent="0.2">
      <c r="A51" s="57">
        <v>15030</v>
      </c>
      <c r="B51" s="148" t="s">
        <v>229</v>
      </c>
      <c r="C51" s="148"/>
      <c r="D51" s="148"/>
      <c r="E51" s="148"/>
      <c r="F51" s="148"/>
      <c r="G51" s="148"/>
      <c r="H51" s="61">
        <v>1150</v>
      </c>
      <c r="I51" s="91"/>
      <c r="J51" s="60">
        <f t="shared" si="2"/>
        <v>0</v>
      </c>
      <c r="L51" s="139"/>
      <c r="M51" s="139"/>
      <c r="N51" s="139"/>
      <c r="O51" s="139"/>
      <c r="P51" s="139"/>
      <c r="Q51" s="139"/>
      <c r="R51" s="139"/>
    </row>
    <row r="52" spans="1:18" x14ac:dyDescent="0.2">
      <c r="A52" s="57">
        <v>14000</v>
      </c>
      <c r="B52" s="143" t="s">
        <v>181</v>
      </c>
      <c r="C52" s="144"/>
      <c r="D52" s="144"/>
      <c r="E52" s="144"/>
      <c r="F52" s="144"/>
      <c r="G52" s="145"/>
      <c r="H52" s="61">
        <v>635</v>
      </c>
      <c r="I52" s="91"/>
      <c r="J52" s="60">
        <f t="shared" si="2"/>
        <v>0</v>
      </c>
      <c r="L52" s="139"/>
      <c r="M52" s="139"/>
      <c r="N52" s="139"/>
      <c r="O52" s="139"/>
      <c r="P52" s="139"/>
      <c r="Q52" s="139"/>
      <c r="R52" s="139"/>
    </row>
    <row r="53" spans="1:18" s="69" customFormat="1" x14ac:dyDescent="0.2">
      <c r="A53" s="65">
        <v>14001</v>
      </c>
      <c r="B53" s="149" t="s">
        <v>182</v>
      </c>
      <c r="C53" s="150"/>
      <c r="D53" s="150"/>
      <c r="E53" s="150"/>
      <c r="F53" s="150"/>
      <c r="G53" s="151"/>
      <c r="H53" s="66">
        <v>455</v>
      </c>
      <c r="I53" s="91"/>
      <c r="J53" s="67">
        <f t="shared" si="2"/>
        <v>0</v>
      </c>
      <c r="K53" s="68"/>
      <c r="L53" s="140"/>
      <c r="M53" s="140"/>
      <c r="N53" s="140"/>
      <c r="O53" s="140"/>
      <c r="P53" s="140"/>
      <c r="Q53" s="140"/>
      <c r="R53" s="140"/>
    </row>
    <row r="54" spans="1:18" ht="15" x14ac:dyDescent="0.2">
      <c r="A54" s="45" t="s">
        <v>3</v>
      </c>
      <c r="B54" s="136" t="s">
        <v>8</v>
      </c>
      <c r="C54" s="136"/>
      <c r="D54" s="136"/>
      <c r="E54" s="136"/>
      <c r="F54" s="136"/>
      <c r="G54" s="136"/>
      <c r="H54" s="79" t="s">
        <v>5</v>
      </c>
      <c r="I54" s="79" t="s">
        <v>6</v>
      </c>
      <c r="J54" s="78" t="s">
        <v>87</v>
      </c>
      <c r="L54" s="54"/>
      <c r="M54" s="54"/>
      <c r="N54" s="54"/>
      <c r="O54" s="54"/>
      <c r="P54" s="54"/>
      <c r="Q54" s="54"/>
      <c r="R54" s="54"/>
    </row>
    <row r="55" spans="1:18" x14ac:dyDescent="0.2">
      <c r="A55" s="57">
        <v>18101</v>
      </c>
      <c r="B55" s="137" t="s">
        <v>183</v>
      </c>
      <c r="C55" s="137"/>
      <c r="D55" s="137"/>
      <c r="E55" s="137"/>
      <c r="F55" s="137"/>
      <c r="G55" s="137"/>
      <c r="H55" s="61">
        <v>275</v>
      </c>
      <c r="I55" s="91"/>
      <c r="J55" s="60">
        <f t="shared" si="2"/>
        <v>0</v>
      </c>
      <c r="L55" s="158"/>
      <c r="M55" s="158"/>
      <c r="N55" s="158"/>
      <c r="O55" s="158"/>
      <c r="P55" s="158"/>
      <c r="Q55" s="158"/>
      <c r="R55" s="158"/>
    </row>
    <row r="56" spans="1:18" x14ac:dyDescent="0.2">
      <c r="A56" s="57">
        <v>18117</v>
      </c>
      <c r="B56" s="137" t="s">
        <v>184</v>
      </c>
      <c r="C56" s="137"/>
      <c r="D56" s="137"/>
      <c r="E56" s="137"/>
      <c r="F56" s="137"/>
      <c r="G56" s="137"/>
      <c r="H56" s="61">
        <v>370</v>
      </c>
      <c r="I56" s="91"/>
      <c r="J56" s="60">
        <f t="shared" si="2"/>
        <v>0</v>
      </c>
      <c r="L56" s="158"/>
      <c r="M56" s="158"/>
      <c r="N56" s="158"/>
      <c r="O56" s="158"/>
      <c r="P56" s="158"/>
      <c r="Q56" s="158"/>
      <c r="R56" s="158"/>
    </row>
    <row r="57" spans="1:18" ht="15" x14ac:dyDescent="0.2">
      <c r="A57" s="45" t="s">
        <v>3</v>
      </c>
      <c r="B57" s="136" t="s">
        <v>9</v>
      </c>
      <c r="C57" s="136"/>
      <c r="D57" s="136"/>
      <c r="E57" s="136"/>
      <c r="F57" s="136"/>
      <c r="G57" s="136"/>
      <c r="H57" s="79" t="s">
        <v>5</v>
      </c>
      <c r="I57" s="79" t="s">
        <v>6</v>
      </c>
      <c r="J57" s="78" t="s">
        <v>87</v>
      </c>
      <c r="L57" s="46" t="s">
        <v>101</v>
      </c>
      <c r="M57" s="46" t="s">
        <v>100</v>
      </c>
      <c r="N57" s="46">
        <v>19002</v>
      </c>
      <c r="O57" s="46">
        <v>14606</v>
      </c>
      <c r="P57" s="46" t="s">
        <v>250</v>
      </c>
      <c r="Q57" s="46"/>
      <c r="R57" s="46"/>
    </row>
    <row r="58" spans="1:18" x14ac:dyDescent="0.2">
      <c r="A58" s="70">
        <v>14105</v>
      </c>
      <c r="B58" s="174" t="s">
        <v>185</v>
      </c>
      <c r="C58" s="174"/>
      <c r="D58" s="174"/>
      <c r="E58" s="174"/>
      <c r="F58" s="174"/>
      <c r="G58" s="174"/>
      <c r="H58" s="61">
        <v>1200</v>
      </c>
      <c r="I58" s="92"/>
      <c r="J58" s="60">
        <f t="shared" si="2"/>
        <v>0</v>
      </c>
      <c r="L58" s="158" t="e" vm="30">
        <v>#VALUE!</v>
      </c>
      <c r="M58" s="172" t="e" vm="31">
        <v>#VALUE!</v>
      </c>
      <c r="N58" s="158"/>
      <c r="O58" s="158" t="e" vm="32">
        <v>#VALUE!</v>
      </c>
      <c r="P58" s="172" t="e" vm="33">
        <v>#VALUE!</v>
      </c>
      <c r="Q58" s="158"/>
      <c r="R58" s="158"/>
    </row>
    <row r="59" spans="1:18" x14ac:dyDescent="0.2">
      <c r="A59" s="70">
        <v>14110</v>
      </c>
      <c r="B59" s="174" t="s">
        <v>186</v>
      </c>
      <c r="C59" s="174"/>
      <c r="D59" s="174"/>
      <c r="E59" s="174"/>
      <c r="F59" s="174"/>
      <c r="G59" s="174"/>
      <c r="H59" s="61">
        <v>1800</v>
      </c>
      <c r="I59" s="92"/>
      <c r="J59" s="60">
        <f t="shared" si="2"/>
        <v>0</v>
      </c>
      <c r="L59" s="158"/>
      <c r="M59" s="172"/>
      <c r="N59" s="158"/>
      <c r="O59" s="158"/>
      <c r="P59" s="172"/>
      <c r="Q59" s="158"/>
      <c r="R59" s="158"/>
    </row>
    <row r="60" spans="1:18" ht="15" customHeight="1" x14ac:dyDescent="0.2">
      <c r="A60" s="70">
        <v>14108</v>
      </c>
      <c r="B60" s="175" t="s">
        <v>248</v>
      </c>
      <c r="C60" s="175"/>
      <c r="D60" s="175"/>
      <c r="E60" s="175"/>
      <c r="F60" s="175"/>
      <c r="G60" s="175"/>
      <c r="H60" s="61">
        <v>2500</v>
      </c>
      <c r="I60" s="92"/>
      <c r="J60" s="60">
        <f t="shared" si="2"/>
        <v>0</v>
      </c>
      <c r="L60" s="158"/>
      <c r="M60" s="172"/>
      <c r="N60" s="158"/>
      <c r="O60" s="158"/>
      <c r="P60" s="172"/>
      <c r="Q60" s="158"/>
      <c r="R60" s="158"/>
    </row>
    <row r="61" spans="1:18" ht="15" customHeight="1" x14ac:dyDescent="0.2">
      <c r="A61" s="70">
        <v>14113</v>
      </c>
      <c r="B61" s="97" t="s">
        <v>247</v>
      </c>
      <c r="C61" s="97"/>
      <c r="D61" s="97"/>
      <c r="E61" s="97"/>
      <c r="F61" s="97"/>
      <c r="G61" s="97"/>
      <c r="H61" s="61">
        <v>4350</v>
      </c>
      <c r="I61" s="92"/>
      <c r="J61" s="60">
        <f t="shared" si="2"/>
        <v>0</v>
      </c>
      <c r="L61" s="158"/>
      <c r="M61" s="172"/>
      <c r="N61" s="158"/>
      <c r="O61" s="158"/>
      <c r="P61" s="172"/>
      <c r="Q61" s="158"/>
      <c r="R61" s="158"/>
    </row>
    <row r="62" spans="1:18" ht="15" customHeight="1" x14ac:dyDescent="0.2">
      <c r="A62" s="70">
        <v>14101</v>
      </c>
      <c r="B62" s="176" t="s">
        <v>245</v>
      </c>
      <c r="C62" s="177"/>
      <c r="D62" s="177"/>
      <c r="E62" s="177"/>
      <c r="F62" s="177"/>
      <c r="G62" s="178"/>
      <c r="H62" s="61">
        <v>3125</v>
      </c>
      <c r="I62" s="92"/>
      <c r="J62" s="60">
        <f t="shared" si="2"/>
        <v>0</v>
      </c>
      <c r="L62" s="158"/>
      <c r="M62" s="172"/>
      <c r="N62" s="158"/>
      <c r="O62" s="158"/>
      <c r="P62" s="172"/>
      <c r="Q62" s="158"/>
      <c r="R62" s="158"/>
    </row>
    <row r="63" spans="1:18" ht="15" customHeight="1" x14ac:dyDescent="0.2">
      <c r="A63" s="70">
        <v>14102</v>
      </c>
      <c r="B63" s="176" t="s">
        <v>246</v>
      </c>
      <c r="C63" s="177"/>
      <c r="D63" s="177"/>
      <c r="E63" s="177"/>
      <c r="F63" s="177"/>
      <c r="G63" s="178"/>
      <c r="H63" s="61">
        <v>5350</v>
      </c>
      <c r="I63" s="92"/>
      <c r="J63" s="60">
        <f t="shared" si="2"/>
        <v>0</v>
      </c>
      <c r="L63" s="158"/>
      <c r="M63" s="172"/>
      <c r="N63" s="158"/>
      <c r="O63" s="158"/>
      <c r="P63" s="172"/>
      <c r="Q63" s="158"/>
      <c r="R63" s="158"/>
    </row>
    <row r="64" spans="1:18" ht="15" customHeight="1" x14ac:dyDescent="0.2">
      <c r="A64" s="70">
        <v>14606</v>
      </c>
      <c r="B64" s="176" t="s">
        <v>249</v>
      </c>
      <c r="C64" s="177"/>
      <c r="D64" s="177"/>
      <c r="E64" s="177"/>
      <c r="F64" s="177"/>
      <c r="G64" s="178"/>
      <c r="H64" s="61">
        <v>6500</v>
      </c>
      <c r="I64" s="92"/>
      <c r="J64" s="60">
        <f t="shared" si="2"/>
        <v>0</v>
      </c>
      <c r="L64" s="158"/>
      <c r="M64" s="172"/>
      <c r="N64" s="158"/>
      <c r="O64" s="158"/>
      <c r="P64" s="172"/>
      <c r="Q64" s="158"/>
      <c r="R64" s="158"/>
    </row>
    <row r="65" spans="1:19" x14ac:dyDescent="0.2">
      <c r="A65" s="70">
        <v>19002</v>
      </c>
      <c r="B65" s="148" t="s">
        <v>187</v>
      </c>
      <c r="C65" s="148"/>
      <c r="D65" s="148"/>
      <c r="E65" s="148"/>
      <c r="F65" s="148"/>
      <c r="G65" s="148"/>
      <c r="H65" s="61">
        <v>1050</v>
      </c>
      <c r="I65" s="92"/>
      <c r="J65" s="60">
        <f t="shared" si="2"/>
        <v>0</v>
      </c>
      <c r="L65" s="158"/>
      <c r="M65" s="172"/>
      <c r="N65" s="158"/>
      <c r="O65" s="158"/>
      <c r="P65" s="172"/>
      <c r="Q65" s="158"/>
      <c r="R65" s="158"/>
    </row>
    <row r="66" spans="1:19" ht="16" thickBot="1" x14ac:dyDescent="0.25">
      <c r="A66" s="45" t="s">
        <v>3</v>
      </c>
      <c r="B66" s="136" t="s">
        <v>10</v>
      </c>
      <c r="C66" s="136"/>
      <c r="D66" s="136"/>
      <c r="E66" s="136"/>
      <c r="F66" s="136"/>
      <c r="G66" s="136"/>
      <c r="H66" s="79" t="s">
        <v>5</v>
      </c>
      <c r="I66" s="79" t="s">
        <v>6</v>
      </c>
      <c r="J66" s="78" t="s">
        <v>87</v>
      </c>
      <c r="L66" s="173">
        <v>12010</v>
      </c>
      <c r="M66" s="173"/>
      <c r="N66" s="46"/>
      <c r="O66" s="46"/>
      <c r="P66" s="46"/>
      <c r="Q66" s="46"/>
      <c r="R66" s="46"/>
    </row>
    <row r="67" spans="1:19" x14ac:dyDescent="0.2">
      <c r="A67" s="57">
        <v>12002</v>
      </c>
      <c r="B67" s="137" t="s">
        <v>188</v>
      </c>
      <c r="C67" s="137"/>
      <c r="D67" s="137"/>
      <c r="E67" s="137"/>
      <c r="F67" s="137"/>
      <c r="G67" s="137"/>
      <c r="H67" s="61">
        <v>410</v>
      </c>
      <c r="I67" s="91"/>
      <c r="J67" s="60">
        <f t="shared" si="2"/>
        <v>0</v>
      </c>
      <c r="L67" s="201"/>
      <c r="M67" s="202"/>
      <c r="N67" s="207"/>
      <c r="O67" s="207"/>
      <c r="P67" s="207"/>
      <c r="Q67" s="207"/>
      <c r="R67" s="208"/>
    </row>
    <row r="68" spans="1:19" x14ac:dyDescent="0.2">
      <c r="A68" s="57">
        <v>12004</v>
      </c>
      <c r="B68" s="137" t="s">
        <v>12</v>
      </c>
      <c r="C68" s="137"/>
      <c r="D68" s="137"/>
      <c r="E68" s="137"/>
      <c r="F68" s="137"/>
      <c r="G68" s="137"/>
      <c r="H68" s="61">
        <v>645</v>
      </c>
      <c r="I68" s="91"/>
      <c r="J68" s="60">
        <f t="shared" si="2"/>
        <v>0</v>
      </c>
      <c r="L68" s="203"/>
      <c r="M68" s="204"/>
      <c r="N68" s="209"/>
      <c r="O68" s="209"/>
      <c r="P68" s="209"/>
      <c r="Q68" s="209"/>
      <c r="R68" s="210"/>
    </row>
    <row r="69" spans="1:19" x14ac:dyDescent="0.2">
      <c r="A69" s="57">
        <v>12010</v>
      </c>
      <c r="B69" s="137" t="s">
        <v>189</v>
      </c>
      <c r="C69" s="137"/>
      <c r="D69" s="137"/>
      <c r="E69" s="137"/>
      <c r="F69" s="137"/>
      <c r="G69" s="137"/>
      <c r="H69" s="61">
        <v>495</v>
      </c>
      <c r="I69" s="91"/>
      <c r="J69" s="60">
        <f t="shared" si="2"/>
        <v>0</v>
      </c>
      <c r="L69" s="203"/>
      <c r="M69" s="204"/>
      <c r="N69" s="209"/>
      <c r="O69" s="209"/>
      <c r="P69" s="209"/>
      <c r="Q69" s="209"/>
      <c r="R69" s="210"/>
    </row>
    <row r="70" spans="1:19" ht="15" x14ac:dyDescent="0.2">
      <c r="A70" s="45" t="s">
        <v>3</v>
      </c>
      <c r="B70" s="136" t="s">
        <v>13</v>
      </c>
      <c r="C70" s="136"/>
      <c r="D70" s="136"/>
      <c r="E70" s="136"/>
      <c r="F70" s="136"/>
      <c r="G70" s="136"/>
      <c r="H70" s="79" t="s">
        <v>5</v>
      </c>
      <c r="I70" s="79" t="s">
        <v>6</v>
      </c>
      <c r="J70" s="78" t="s">
        <v>87</v>
      </c>
      <c r="L70" s="203"/>
      <c r="M70" s="204"/>
      <c r="N70" s="209"/>
      <c r="O70" s="209"/>
      <c r="P70" s="209"/>
      <c r="Q70" s="209"/>
      <c r="R70" s="210"/>
    </row>
    <row r="71" spans="1:19" ht="15" thickBot="1" x14ac:dyDescent="0.25">
      <c r="A71" s="57">
        <v>12101</v>
      </c>
      <c r="B71" s="137" t="s">
        <v>190</v>
      </c>
      <c r="C71" s="137"/>
      <c r="D71" s="137"/>
      <c r="E71" s="137"/>
      <c r="F71" s="137"/>
      <c r="G71" s="137"/>
      <c r="H71" s="61">
        <v>390</v>
      </c>
      <c r="I71" s="91"/>
      <c r="J71" s="60">
        <f t="shared" si="2"/>
        <v>0</v>
      </c>
      <c r="L71" s="205"/>
      <c r="M71" s="206"/>
      <c r="N71" s="209"/>
      <c r="O71" s="209"/>
      <c r="P71" s="209"/>
      <c r="Q71" s="209"/>
      <c r="R71" s="210"/>
    </row>
    <row r="72" spans="1:19" x14ac:dyDescent="0.2">
      <c r="A72" s="57">
        <v>12102</v>
      </c>
      <c r="B72" s="137" t="s">
        <v>191</v>
      </c>
      <c r="C72" s="137"/>
      <c r="D72" s="137"/>
      <c r="E72" s="137"/>
      <c r="F72" s="137"/>
      <c r="G72" s="137"/>
      <c r="H72" s="61">
        <v>600</v>
      </c>
      <c r="I72" s="91"/>
      <c r="J72" s="60">
        <f t="shared" si="2"/>
        <v>0</v>
      </c>
      <c r="L72" s="213"/>
      <c r="M72" s="214"/>
      <c r="N72" s="209"/>
      <c r="O72" s="209"/>
      <c r="P72" s="209"/>
      <c r="Q72" s="209"/>
      <c r="R72" s="210"/>
    </row>
    <row r="73" spans="1:19" x14ac:dyDescent="0.2">
      <c r="A73" s="57">
        <v>12100</v>
      </c>
      <c r="B73" s="137" t="s">
        <v>192</v>
      </c>
      <c r="C73" s="137"/>
      <c r="D73" s="137"/>
      <c r="E73" s="137"/>
      <c r="F73" s="137"/>
      <c r="G73" s="137"/>
      <c r="H73" s="61">
        <v>265</v>
      </c>
      <c r="I73" s="91"/>
      <c r="J73" s="60">
        <f t="shared" si="2"/>
        <v>0</v>
      </c>
      <c r="L73" s="215"/>
      <c r="M73" s="210"/>
      <c r="N73" s="209"/>
      <c r="O73" s="209"/>
      <c r="P73" s="209"/>
      <c r="Q73" s="209"/>
      <c r="R73" s="210"/>
    </row>
    <row r="74" spans="1:19" ht="15" x14ac:dyDescent="0.2">
      <c r="A74" s="57" t="s">
        <v>210</v>
      </c>
      <c r="B74" s="166" t="s">
        <v>211</v>
      </c>
      <c r="C74" s="167"/>
      <c r="D74" s="168"/>
      <c r="E74" s="169"/>
      <c r="F74" s="170"/>
      <c r="G74" s="171"/>
      <c r="H74" s="61"/>
      <c r="I74" s="62"/>
      <c r="J74" s="60"/>
      <c r="L74" s="216"/>
      <c r="M74" s="212"/>
      <c r="N74" s="211"/>
      <c r="O74" s="211"/>
      <c r="P74" s="211"/>
      <c r="Q74" s="211"/>
      <c r="R74" s="212"/>
    </row>
    <row r="75" spans="1:19" ht="15" x14ac:dyDescent="0.2">
      <c r="A75" s="45" t="s">
        <v>3</v>
      </c>
      <c r="B75" s="136" t="s">
        <v>17</v>
      </c>
      <c r="C75" s="136"/>
      <c r="D75" s="136"/>
      <c r="E75" s="136"/>
      <c r="F75" s="136"/>
      <c r="G75" s="136"/>
      <c r="H75" s="79" t="s">
        <v>5</v>
      </c>
      <c r="I75" s="79" t="s">
        <v>6</v>
      </c>
      <c r="J75" s="78" t="s">
        <v>87</v>
      </c>
      <c r="L75" s="46">
        <v>18002</v>
      </c>
      <c r="M75" s="46" t="s">
        <v>110</v>
      </c>
      <c r="N75" s="46" t="s">
        <v>109</v>
      </c>
      <c r="O75" s="46">
        <v>18211</v>
      </c>
      <c r="P75" s="46"/>
      <c r="Q75" s="46"/>
      <c r="R75" s="46"/>
      <c r="S75" s="71"/>
    </row>
    <row r="76" spans="1:19" x14ac:dyDescent="0.2">
      <c r="A76" s="57">
        <v>18002</v>
      </c>
      <c r="B76" s="137" t="s">
        <v>193</v>
      </c>
      <c r="C76" s="137"/>
      <c r="D76" s="137"/>
      <c r="E76" s="137"/>
      <c r="F76" s="137"/>
      <c r="G76" s="137"/>
      <c r="H76" s="61">
        <v>465</v>
      </c>
      <c r="I76" s="91"/>
      <c r="J76" s="60">
        <f t="shared" si="2"/>
        <v>0</v>
      </c>
      <c r="L76" s="158"/>
      <c r="M76" s="158"/>
      <c r="N76" s="158"/>
      <c r="O76" s="158"/>
      <c r="P76" s="158"/>
      <c r="Q76" s="158"/>
      <c r="R76" s="158"/>
    </row>
    <row r="77" spans="1:19" x14ac:dyDescent="0.2">
      <c r="A77" s="57">
        <v>18200</v>
      </c>
      <c r="B77" s="137" t="s">
        <v>194</v>
      </c>
      <c r="C77" s="137"/>
      <c r="D77" s="137"/>
      <c r="E77" s="137"/>
      <c r="F77" s="137"/>
      <c r="G77" s="137"/>
      <c r="H77" s="61">
        <v>1495</v>
      </c>
      <c r="I77" s="91"/>
      <c r="J77" s="60">
        <f t="shared" si="2"/>
        <v>0</v>
      </c>
      <c r="L77" s="158"/>
      <c r="M77" s="158"/>
      <c r="N77" s="158"/>
      <c r="O77" s="158"/>
      <c r="P77" s="158"/>
      <c r="Q77" s="158"/>
      <c r="R77" s="158"/>
    </row>
    <row r="78" spans="1:19" x14ac:dyDescent="0.2">
      <c r="A78" s="57">
        <v>18210</v>
      </c>
      <c r="B78" s="137" t="s">
        <v>195</v>
      </c>
      <c r="C78" s="137"/>
      <c r="D78" s="137"/>
      <c r="E78" s="137"/>
      <c r="F78" s="137"/>
      <c r="G78" s="137"/>
      <c r="H78" s="61">
        <v>750</v>
      </c>
      <c r="I78" s="91"/>
      <c r="J78" s="60">
        <f t="shared" si="2"/>
        <v>0</v>
      </c>
      <c r="L78" s="158"/>
      <c r="M78" s="158"/>
      <c r="N78" s="158"/>
      <c r="O78" s="158"/>
      <c r="P78" s="158"/>
      <c r="Q78" s="158"/>
      <c r="R78" s="158"/>
    </row>
    <row r="79" spans="1:19" x14ac:dyDescent="0.2">
      <c r="A79" s="57">
        <v>18211</v>
      </c>
      <c r="B79" s="137" t="s">
        <v>196</v>
      </c>
      <c r="C79" s="137"/>
      <c r="D79" s="137"/>
      <c r="E79" s="137"/>
      <c r="F79" s="137"/>
      <c r="G79" s="137"/>
      <c r="H79" s="61">
        <v>99</v>
      </c>
      <c r="I79" s="91"/>
      <c r="J79" s="60">
        <f t="shared" si="2"/>
        <v>0</v>
      </c>
      <c r="L79" s="158"/>
      <c r="M79" s="158"/>
      <c r="N79" s="158"/>
      <c r="O79" s="158"/>
      <c r="P79" s="158"/>
      <c r="Q79" s="158"/>
      <c r="R79" s="158"/>
    </row>
    <row r="80" spans="1:19" ht="16" x14ac:dyDescent="0.2">
      <c r="A80" s="55" t="s">
        <v>7</v>
      </c>
      <c r="B80" s="136" t="s">
        <v>18</v>
      </c>
      <c r="C80" s="136"/>
      <c r="D80" s="136"/>
      <c r="E80" s="136"/>
      <c r="F80" s="136"/>
      <c r="G80" s="136"/>
      <c r="H80" s="79" t="s">
        <v>5</v>
      </c>
      <c r="I80" s="79" t="s">
        <v>6</v>
      </c>
      <c r="J80" s="78" t="s">
        <v>87</v>
      </c>
    </row>
    <row r="81" spans="1:17" x14ac:dyDescent="0.2">
      <c r="A81" s="57">
        <v>21017</v>
      </c>
      <c r="B81" s="148" t="s">
        <v>259</v>
      </c>
      <c r="C81" s="148"/>
      <c r="D81" s="148"/>
      <c r="E81" s="148"/>
      <c r="F81" s="148"/>
      <c r="G81" s="148"/>
      <c r="H81" s="61">
        <v>195</v>
      </c>
      <c r="I81" s="91"/>
      <c r="J81" s="60">
        <f t="shared" si="2"/>
        <v>0</v>
      </c>
    </row>
    <row r="82" spans="1:17" x14ac:dyDescent="0.2">
      <c r="A82" s="57">
        <v>21017</v>
      </c>
      <c r="B82" s="148" t="s">
        <v>260</v>
      </c>
      <c r="C82" s="148"/>
      <c r="D82" s="148"/>
      <c r="E82" s="148"/>
      <c r="F82" s="148"/>
      <c r="G82" s="148"/>
      <c r="H82" s="61">
        <v>195</v>
      </c>
      <c r="I82" s="91"/>
      <c r="J82" s="60">
        <f t="shared" si="2"/>
        <v>0</v>
      </c>
    </row>
    <row r="83" spans="1:17" ht="16" x14ac:dyDescent="0.2">
      <c r="A83" s="55" t="s">
        <v>7</v>
      </c>
      <c r="B83" s="136" t="s">
        <v>19</v>
      </c>
      <c r="C83" s="136"/>
      <c r="D83" s="136"/>
      <c r="E83" s="136"/>
      <c r="F83" s="136"/>
      <c r="G83" s="136"/>
      <c r="H83" s="79" t="s">
        <v>5</v>
      </c>
      <c r="I83" s="79" t="s">
        <v>6</v>
      </c>
      <c r="J83" s="78" t="s">
        <v>87</v>
      </c>
    </row>
    <row r="84" spans="1:17" x14ac:dyDescent="0.2">
      <c r="A84" s="57">
        <v>25101</v>
      </c>
      <c r="B84" s="137" t="s">
        <v>197</v>
      </c>
      <c r="C84" s="137"/>
      <c r="D84" s="137"/>
      <c r="E84" s="137"/>
      <c r="F84" s="137"/>
      <c r="G84" s="137"/>
      <c r="H84" s="61">
        <v>17</v>
      </c>
      <c r="I84" s="91"/>
      <c r="J84" s="60">
        <f>H84*I84*3</f>
        <v>0</v>
      </c>
    </row>
    <row r="85" spans="1:17" x14ac:dyDescent="0.2">
      <c r="A85" s="57">
        <v>30006</v>
      </c>
      <c r="B85" s="148" t="s">
        <v>198</v>
      </c>
      <c r="C85" s="148"/>
      <c r="D85" s="148"/>
      <c r="E85" s="148"/>
      <c r="F85" s="148"/>
      <c r="G85" s="148"/>
      <c r="H85" s="61">
        <v>650</v>
      </c>
      <c r="I85" s="91"/>
      <c r="J85" s="60">
        <f t="shared" si="2"/>
        <v>0</v>
      </c>
    </row>
    <row r="86" spans="1:17" x14ac:dyDescent="0.2">
      <c r="A86" s="57">
        <v>22020</v>
      </c>
      <c r="B86" s="148" t="s">
        <v>219</v>
      </c>
      <c r="C86" s="148"/>
      <c r="D86" s="148"/>
      <c r="E86" s="148"/>
      <c r="F86" s="148"/>
      <c r="G86" s="148"/>
      <c r="H86" s="72" t="s">
        <v>20</v>
      </c>
      <c r="I86" s="62"/>
      <c r="J86" s="73"/>
    </row>
    <row r="87" spans="1:17" ht="16" x14ac:dyDescent="0.2">
      <c r="A87" s="55" t="s">
        <v>7</v>
      </c>
      <c r="B87" s="136" t="s">
        <v>21</v>
      </c>
      <c r="C87" s="136"/>
      <c r="D87" s="136"/>
      <c r="E87" s="136"/>
      <c r="F87" s="136"/>
      <c r="G87" s="136"/>
      <c r="H87" s="79" t="s">
        <v>5</v>
      </c>
      <c r="I87" s="79" t="s">
        <v>6</v>
      </c>
      <c r="J87" s="78" t="s">
        <v>87</v>
      </c>
    </row>
    <row r="88" spans="1:17" ht="27.75" customHeight="1" x14ac:dyDescent="0.2">
      <c r="A88" s="165" t="s">
        <v>163</v>
      </c>
      <c r="B88" s="97"/>
      <c r="C88" s="97"/>
      <c r="D88" s="97"/>
      <c r="E88" s="97"/>
      <c r="F88" s="97"/>
      <c r="G88" s="97"/>
      <c r="H88" s="97"/>
      <c r="I88" s="97"/>
      <c r="J88" s="62"/>
    </row>
    <row r="89" spans="1:17" x14ac:dyDescent="0.2">
      <c r="A89" s="57">
        <v>12120</v>
      </c>
      <c r="B89" s="137" t="s">
        <v>199</v>
      </c>
      <c r="C89" s="137"/>
      <c r="D89" s="137"/>
      <c r="E89" s="137"/>
      <c r="F89" s="137"/>
      <c r="G89" s="137"/>
      <c r="H89" s="61">
        <v>575</v>
      </c>
      <c r="I89" s="91"/>
      <c r="J89" s="60">
        <f t="shared" ref="J89:J95" si="3">H89*I89</f>
        <v>0</v>
      </c>
    </row>
    <row r="90" spans="1:17" x14ac:dyDescent="0.2">
      <c r="A90" s="57">
        <v>12121</v>
      </c>
      <c r="B90" s="137" t="s">
        <v>200</v>
      </c>
      <c r="C90" s="137"/>
      <c r="D90" s="137"/>
      <c r="E90" s="137"/>
      <c r="F90" s="137"/>
      <c r="G90" s="137"/>
      <c r="H90" s="61">
        <v>575</v>
      </c>
      <c r="I90" s="91"/>
      <c r="J90" s="60">
        <f t="shared" si="3"/>
        <v>0</v>
      </c>
      <c r="L90" s="157" t="s">
        <v>220</v>
      </c>
      <c r="M90" s="157"/>
      <c r="N90" s="157" t="s">
        <v>222</v>
      </c>
      <c r="O90" s="157"/>
      <c r="P90" s="157" t="s">
        <v>224</v>
      </c>
      <c r="Q90" s="157"/>
    </row>
    <row r="91" spans="1:17" x14ac:dyDescent="0.2">
      <c r="A91" s="57">
        <v>12122</v>
      </c>
      <c r="B91" s="137" t="s">
        <v>201</v>
      </c>
      <c r="C91" s="137"/>
      <c r="D91" s="137"/>
      <c r="E91" s="137"/>
      <c r="F91" s="137"/>
      <c r="G91" s="137"/>
      <c r="H91" s="61">
        <v>795</v>
      </c>
      <c r="I91" s="91"/>
      <c r="J91" s="60">
        <f t="shared" si="3"/>
        <v>0</v>
      </c>
      <c r="L91" s="157" t="s">
        <v>221</v>
      </c>
      <c r="M91" s="157"/>
      <c r="N91" s="157" t="s">
        <v>223</v>
      </c>
      <c r="O91" s="157"/>
      <c r="P91" s="157" t="s">
        <v>225</v>
      </c>
      <c r="Q91" s="157"/>
    </row>
    <row r="92" spans="1:17" x14ac:dyDescent="0.2">
      <c r="A92" s="57">
        <v>13090</v>
      </c>
      <c r="B92" s="137" t="s">
        <v>202</v>
      </c>
      <c r="C92" s="137"/>
      <c r="D92" s="137"/>
      <c r="E92" s="137"/>
      <c r="F92" s="137"/>
      <c r="G92" s="137"/>
      <c r="H92" s="61">
        <v>800</v>
      </c>
      <c r="I92" s="91"/>
      <c r="J92" s="60">
        <f t="shared" si="3"/>
        <v>0</v>
      </c>
      <c r="P92" s="157" t="s">
        <v>226</v>
      </c>
      <c r="Q92" s="157"/>
    </row>
    <row r="93" spans="1:17" ht="15" x14ac:dyDescent="0.2">
      <c r="A93" s="55"/>
      <c r="B93" s="136" t="s">
        <v>23</v>
      </c>
      <c r="C93" s="136"/>
      <c r="D93" s="136"/>
      <c r="E93" s="136"/>
      <c r="F93" s="136"/>
      <c r="G93" s="136"/>
      <c r="H93" s="52"/>
      <c r="I93" s="79" t="s">
        <v>6</v>
      </c>
      <c r="J93" s="78" t="s">
        <v>87</v>
      </c>
    </row>
    <row r="94" spans="1:17" x14ac:dyDescent="0.2">
      <c r="A94" s="93"/>
      <c r="B94" s="162"/>
      <c r="C94" s="162"/>
      <c r="D94" s="162"/>
      <c r="E94" s="162"/>
      <c r="F94" s="162"/>
      <c r="G94" s="162"/>
      <c r="H94" s="94"/>
      <c r="I94" s="95"/>
      <c r="J94" s="60">
        <f t="shared" si="3"/>
        <v>0</v>
      </c>
    </row>
    <row r="95" spans="1:17" x14ac:dyDescent="0.2">
      <c r="A95" s="93"/>
      <c r="B95" s="162"/>
      <c r="C95" s="162"/>
      <c r="D95" s="162"/>
      <c r="E95" s="162"/>
      <c r="F95" s="162"/>
      <c r="G95" s="162"/>
      <c r="H95" s="94"/>
      <c r="I95" s="95"/>
      <c r="J95" s="60">
        <f t="shared" si="3"/>
        <v>0</v>
      </c>
    </row>
    <row r="96" spans="1:17" x14ac:dyDescent="0.2">
      <c r="A96" s="189"/>
      <c r="B96" s="189"/>
      <c r="C96" s="189"/>
      <c r="D96" s="189"/>
      <c r="E96" s="189"/>
      <c r="F96" s="189"/>
      <c r="G96" s="189"/>
      <c r="H96" s="189"/>
      <c r="I96" s="189"/>
      <c r="J96" s="189"/>
    </row>
    <row r="97" spans="1:10" x14ac:dyDescent="0.2">
      <c r="A97" s="159" t="s">
        <v>162</v>
      </c>
      <c r="B97" s="159"/>
      <c r="C97" s="159"/>
      <c r="D97" s="159"/>
      <c r="E97" s="159"/>
      <c r="F97" s="159"/>
      <c r="G97" s="159"/>
      <c r="H97" s="159"/>
      <c r="I97" s="159"/>
      <c r="J97" s="159"/>
    </row>
    <row r="98" spans="1:10" x14ac:dyDescent="0.2">
      <c r="A98" s="160" t="s">
        <v>123</v>
      </c>
      <c r="B98" s="160"/>
      <c r="C98" s="160"/>
      <c r="D98" s="160"/>
      <c r="E98" s="160"/>
      <c r="F98" s="161" t="s">
        <v>124</v>
      </c>
      <c r="G98" s="161"/>
    </row>
    <row r="99" spans="1:10" x14ac:dyDescent="0.2">
      <c r="A99" s="152" t="s">
        <v>122</v>
      </c>
      <c r="B99" s="152"/>
      <c r="C99" s="152"/>
      <c r="D99" s="152"/>
      <c r="E99" s="152"/>
      <c r="F99" s="155">
        <f>SUM(J16+J18+J19+J20+J21+J22)</f>
        <v>0</v>
      </c>
      <c r="G99" s="156"/>
    </row>
    <row r="100" spans="1:10" x14ac:dyDescent="0.2">
      <c r="A100" s="152" t="s">
        <v>128</v>
      </c>
      <c r="B100" s="152"/>
      <c r="C100" s="152"/>
      <c r="D100" s="152"/>
      <c r="E100" s="152"/>
      <c r="F100" s="155">
        <f>SUM(J24:J38)</f>
        <v>0</v>
      </c>
      <c r="G100" s="156"/>
    </row>
    <row r="101" spans="1:10" x14ac:dyDescent="0.2">
      <c r="A101" s="152" t="s">
        <v>129</v>
      </c>
      <c r="B101" s="152"/>
      <c r="C101" s="152"/>
      <c r="D101" s="152"/>
      <c r="E101" s="152"/>
      <c r="F101" s="155">
        <f>SUM(J40:J41)</f>
        <v>0</v>
      </c>
      <c r="G101" s="156"/>
    </row>
    <row r="102" spans="1:10" x14ac:dyDescent="0.2">
      <c r="A102" s="152" t="s">
        <v>130</v>
      </c>
      <c r="B102" s="152"/>
      <c r="C102" s="152"/>
      <c r="D102" s="152"/>
      <c r="E102" s="152"/>
      <c r="F102" s="155">
        <f>SUM(J43:J47)</f>
        <v>0</v>
      </c>
      <c r="G102" s="156"/>
    </row>
    <row r="103" spans="1:10" x14ac:dyDescent="0.2">
      <c r="A103" s="152" t="s">
        <v>132</v>
      </c>
      <c r="B103" s="152"/>
      <c r="C103" s="152"/>
      <c r="D103" s="152"/>
      <c r="E103" s="152"/>
      <c r="F103" s="155">
        <f>SUM(J49:J53)</f>
        <v>0</v>
      </c>
      <c r="G103" s="156"/>
    </row>
    <row r="104" spans="1:10" x14ac:dyDescent="0.2">
      <c r="A104" s="152" t="s">
        <v>261</v>
      </c>
      <c r="B104" s="152"/>
      <c r="C104" s="152"/>
      <c r="D104" s="152"/>
      <c r="E104" s="152"/>
      <c r="F104" s="155">
        <f>SUM(J55:J56)</f>
        <v>0</v>
      </c>
      <c r="G104" s="156"/>
    </row>
    <row r="105" spans="1:10" x14ac:dyDescent="0.2">
      <c r="A105" s="152" t="s">
        <v>134</v>
      </c>
      <c r="B105" s="152"/>
      <c r="C105" s="152"/>
      <c r="D105" s="152"/>
      <c r="E105" s="152"/>
      <c r="F105" s="155">
        <f>SUM(J58:J65)</f>
        <v>0</v>
      </c>
      <c r="G105" s="156"/>
    </row>
    <row r="106" spans="1:10" x14ac:dyDescent="0.2">
      <c r="A106" s="152" t="s">
        <v>135</v>
      </c>
      <c r="B106" s="152"/>
      <c r="C106" s="152"/>
      <c r="D106" s="152"/>
      <c r="E106" s="152"/>
      <c r="F106" s="155">
        <f>SUM(J67:J69)</f>
        <v>0</v>
      </c>
      <c r="G106" s="156"/>
    </row>
    <row r="107" spans="1:10" x14ac:dyDescent="0.2">
      <c r="A107" s="152" t="s">
        <v>136</v>
      </c>
      <c r="B107" s="152"/>
      <c r="C107" s="152"/>
      <c r="D107" s="152"/>
      <c r="E107" s="152"/>
      <c r="F107" s="155">
        <f>SUM(J71:J73)</f>
        <v>0</v>
      </c>
      <c r="G107" s="156"/>
    </row>
    <row r="108" spans="1:10" x14ac:dyDescent="0.2">
      <c r="A108" s="152" t="s">
        <v>138</v>
      </c>
      <c r="B108" s="152"/>
      <c r="C108" s="152"/>
      <c r="D108" s="152"/>
      <c r="E108" s="152"/>
      <c r="F108" s="155">
        <f>SUM(J76:J79)</f>
        <v>0</v>
      </c>
      <c r="G108" s="156"/>
    </row>
    <row r="109" spans="1:10" x14ac:dyDescent="0.2">
      <c r="A109" s="152" t="s">
        <v>139</v>
      </c>
      <c r="B109" s="152"/>
      <c r="C109" s="152"/>
      <c r="D109" s="152"/>
      <c r="E109" s="152"/>
      <c r="F109" s="155">
        <f>SUM(J81:J82)</f>
        <v>0</v>
      </c>
      <c r="G109" s="156"/>
    </row>
    <row r="110" spans="1:10" x14ac:dyDescent="0.2">
      <c r="A110" s="152" t="s">
        <v>140</v>
      </c>
      <c r="B110" s="152"/>
      <c r="C110" s="152"/>
      <c r="D110" s="152"/>
      <c r="E110" s="152"/>
      <c r="F110" s="155">
        <f>SUM(J84:J85)</f>
        <v>0</v>
      </c>
      <c r="G110" s="156"/>
    </row>
    <row r="111" spans="1:10" x14ac:dyDescent="0.2">
      <c r="A111" s="152" t="s">
        <v>141</v>
      </c>
      <c r="B111" s="152"/>
      <c r="C111" s="152"/>
      <c r="D111" s="152"/>
      <c r="E111" s="152"/>
      <c r="F111" s="155">
        <f>SUM(J89:J92)</f>
        <v>0</v>
      </c>
      <c r="G111" s="156"/>
    </row>
    <row r="112" spans="1:10" x14ac:dyDescent="0.2">
      <c r="A112" s="152" t="s">
        <v>143</v>
      </c>
      <c r="B112" s="152"/>
      <c r="C112" s="152"/>
      <c r="D112" s="152"/>
      <c r="E112" s="152"/>
      <c r="F112" s="155">
        <f>SUM(J94:J95)</f>
        <v>0</v>
      </c>
      <c r="G112" s="156"/>
    </row>
    <row r="113" spans="1:7" ht="15" x14ac:dyDescent="0.2">
      <c r="A113" s="152" t="s">
        <v>144</v>
      </c>
      <c r="B113" s="152"/>
      <c r="C113" s="152"/>
      <c r="D113" s="152"/>
      <c r="E113" s="152"/>
      <c r="F113" s="153">
        <f>SUM(F99:G112)</f>
        <v>0</v>
      </c>
      <c r="G113" s="154"/>
    </row>
    <row r="114" spans="1:7" ht="15" x14ac:dyDescent="0.2">
      <c r="A114" s="152" t="s">
        <v>145</v>
      </c>
      <c r="B114" s="152"/>
      <c r="C114" s="152"/>
      <c r="D114" s="152"/>
      <c r="E114" s="152"/>
      <c r="F114" s="153">
        <f>F113*0.25</f>
        <v>0</v>
      </c>
      <c r="G114" s="154"/>
    </row>
    <row r="115" spans="1:7" ht="15" x14ac:dyDescent="0.2">
      <c r="A115" s="152" t="s">
        <v>204</v>
      </c>
      <c r="B115" s="152"/>
      <c r="C115" s="152"/>
      <c r="D115" s="152"/>
      <c r="E115" s="152"/>
      <c r="F115" s="153">
        <f>F113+F114</f>
        <v>0</v>
      </c>
      <c r="G115" s="154"/>
    </row>
    <row r="116" spans="1:7" ht="24" customHeight="1" x14ac:dyDescent="0.2"/>
    <row r="117" spans="1:7" x14ac:dyDescent="0.2">
      <c r="A117" s="74" t="s">
        <v>255</v>
      </c>
      <c r="B117" s="74"/>
      <c r="C117" s="74"/>
      <c r="D117" s="74"/>
      <c r="E117" s="74"/>
    </row>
    <row r="118" spans="1:7" ht="13.5" customHeight="1" x14ac:dyDescent="0.2">
      <c r="A118" s="50" t="s">
        <v>209</v>
      </c>
    </row>
    <row r="119" spans="1:7" x14ac:dyDescent="0.2">
      <c r="A119" s="47" t="s">
        <v>232</v>
      </c>
    </row>
    <row r="120" spans="1:7" x14ac:dyDescent="0.2">
      <c r="A120" s="47" t="s">
        <v>233</v>
      </c>
    </row>
    <row r="121" spans="1:7" x14ac:dyDescent="0.2">
      <c r="A121" s="82" t="s">
        <v>206</v>
      </c>
      <c r="B121" s="74"/>
      <c r="C121" s="74"/>
      <c r="D121" s="74"/>
      <c r="E121" s="188">
        <f>H2</f>
        <v>46121</v>
      </c>
      <c r="F121" s="188"/>
    </row>
  </sheetData>
  <sheetProtection algorithmName="SHA-512" hashValue="S71RAPr7tHE2533X1Ftmc9GLLRHZkH7H8rUu5a0NNdd3gKF3l1Wxprc1eWMR3Gegs054EWQmL/hWWtoNW38rgQ==" saltValue="rRyOFzAn+ym1Dj/V+rfIXg==" spinCount="100000" sheet="1" insertRows="0"/>
  <protectedRanges>
    <protectedRange sqref="J17" name="Område8"/>
    <protectedRange sqref="G9" name="Område6"/>
    <protectedRange sqref="E74:G74" name="Område4"/>
    <protectedRange sqref="I24:I38 I67:I69 I71:I74 I55:I56 I89:I92 I94:I96 I16:I22 I58:I65 I76:I79 I81:I82 I84:I85 I40:I41 I43:I47 I49:I53" name="Område2"/>
    <protectedRange sqref="C9:D9 C10:F10 H10:J10 I11:J11 C11:G11 B12:E14 H12:J14" name="Område1"/>
    <protectedRange sqref="A94:H95" name="Område3"/>
    <protectedRange sqref="I36" name="Område5"/>
    <protectedRange sqref="E12" name="Område7"/>
  </protectedRanges>
  <mergeCells count="232">
    <mergeCell ref="B28:G28"/>
    <mergeCell ref="B35:G35"/>
    <mergeCell ref="L29:L31"/>
    <mergeCell ref="M29:M31"/>
    <mergeCell ref="N29:N31"/>
    <mergeCell ref="B36:G36"/>
    <mergeCell ref="L32:L38"/>
    <mergeCell ref="M32:M38"/>
    <mergeCell ref="R29:R31"/>
    <mergeCell ref="O32:O38"/>
    <mergeCell ref="P32:P38"/>
    <mergeCell ref="N32:N38"/>
    <mergeCell ref="H17:I17"/>
    <mergeCell ref="L90:M90"/>
    <mergeCell ref="N90:O90"/>
    <mergeCell ref="P90:Q90"/>
    <mergeCell ref="L91:M91"/>
    <mergeCell ref="N91:O91"/>
    <mergeCell ref="P91:Q91"/>
    <mergeCell ref="Q29:Q31"/>
    <mergeCell ref="P40:P43"/>
    <mergeCell ref="L40:L43"/>
    <mergeCell ref="M40:M43"/>
    <mergeCell ref="O45:O46"/>
    <mergeCell ref="N45:N46"/>
    <mergeCell ref="M45:M46"/>
    <mergeCell ref="L67:M71"/>
    <mergeCell ref="N67:R74"/>
    <mergeCell ref="L72:M74"/>
    <mergeCell ref="Q48:Q53"/>
    <mergeCell ref="M24:M27"/>
    <mergeCell ref="O29:O31"/>
    <mergeCell ref="P29:P31"/>
    <mergeCell ref="Q32:Q38"/>
    <mergeCell ref="R32:R38"/>
    <mergeCell ref="E9:F9"/>
    <mergeCell ref="B14:E14"/>
    <mergeCell ref="C10:F10"/>
    <mergeCell ref="F14:G14"/>
    <mergeCell ref="E121:F121"/>
    <mergeCell ref="A96:J96"/>
    <mergeCell ref="H10:J10"/>
    <mergeCell ref="H14:J14"/>
    <mergeCell ref="A8:J8"/>
    <mergeCell ref="B33:G33"/>
    <mergeCell ref="B34:G34"/>
    <mergeCell ref="B39:G39"/>
    <mergeCell ref="B37:G37"/>
    <mergeCell ref="B40:G40"/>
    <mergeCell ref="B31:G31"/>
    <mergeCell ref="B30:G30"/>
    <mergeCell ref="B29:G29"/>
    <mergeCell ref="B32:G32"/>
    <mergeCell ref="B66:G66"/>
    <mergeCell ref="B54:G54"/>
    <mergeCell ref="B62:G62"/>
    <mergeCell ref="B63:G63"/>
    <mergeCell ref="B55:G55"/>
    <mergeCell ref="B43:G43"/>
    <mergeCell ref="R16:R22"/>
    <mergeCell ref="B23:G23"/>
    <mergeCell ref="B24:G24"/>
    <mergeCell ref="N24:N27"/>
    <mergeCell ref="O24:O27"/>
    <mergeCell ref="P24:P27"/>
    <mergeCell ref="Q24:Q27"/>
    <mergeCell ref="B21:G21"/>
    <mergeCell ref="B22:G22"/>
    <mergeCell ref="L16:L22"/>
    <mergeCell ref="M16:M22"/>
    <mergeCell ref="N16:N22"/>
    <mergeCell ref="O16:O22"/>
    <mergeCell ref="B20:G20"/>
    <mergeCell ref="R24:R27"/>
    <mergeCell ref="B18:G18"/>
    <mergeCell ref="B19:G19"/>
    <mergeCell ref="P16:P22"/>
    <mergeCell ref="Q16:Q22"/>
    <mergeCell ref="B25:G25"/>
    <mergeCell ref="B26:G26"/>
    <mergeCell ref="B27:G27"/>
    <mergeCell ref="L24:L27"/>
    <mergeCell ref="A17:G17"/>
    <mergeCell ref="B61:G61"/>
    <mergeCell ref="P55:P56"/>
    <mergeCell ref="Q55:Q56"/>
    <mergeCell ref="R55:R56"/>
    <mergeCell ref="P58:P65"/>
    <mergeCell ref="Q58:Q65"/>
    <mergeCell ref="R58:R65"/>
    <mergeCell ref="L66:M66"/>
    <mergeCell ref="O58:O65"/>
    <mergeCell ref="L55:L56"/>
    <mergeCell ref="M55:M56"/>
    <mergeCell ref="N55:N56"/>
    <mergeCell ref="O55:O56"/>
    <mergeCell ref="N58:N65"/>
    <mergeCell ref="L58:L65"/>
    <mergeCell ref="M58:M65"/>
    <mergeCell ref="B65:G65"/>
    <mergeCell ref="B56:G56"/>
    <mergeCell ref="B57:G57"/>
    <mergeCell ref="B58:G58"/>
    <mergeCell ref="B59:G59"/>
    <mergeCell ref="B60:G60"/>
    <mergeCell ref="B64:G64"/>
    <mergeCell ref="B67:G67"/>
    <mergeCell ref="B68:G68"/>
    <mergeCell ref="B75:G75"/>
    <mergeCell ref="B76:G76"/>
    <mergeCell ref="B77:G77"/>
    <mergeCell ref="B69:G69"/>
    <mergeCell ref="B74:D74"/>
    <mergeCell ref="E74:G74"/>
    <mergeCell ref="B92:G92"/>
    <mergeCell ref="B90:G90"/>
    <mergeCell ref="B91:G91"/>
    <mergeCell ref="B70:G70"/>
    <mergeCell ref="B71:G71"/>
    <mergeCell ref="B72:G72"/>
    <mergeCell ref="B73:G73"/>
    <mergeCell ref="M76:M79"/>
    <mergeCell ref="N76:N79"/>
    <mergeCell ref="O76:O79"/>
    <mergeCell ref="P76:P79"/>
    <mergeCell ref="Q76:Q79"/>
    <mergeCell ref="R76:R79"/>
    <mergeCell ref="B87:G87"/>
    <mergeCell ref="A88:I88"/>
    <mergeCell ref="B89:G89"/>
    <mergeCell ref="P92:Q92"/>
    <mergeCell ref="L76:L79"/>
    <mergeCell ref="A97:J97"/>
    <mergeCell ref="A98:E98"/>
    <mergeCell ref="F98:G98"/>
    <mergeCell ref="B38:G38"/>
    <mergeCell ref="B93:G93"/>
    <mergeCell ref="B94:G94"/>
    <mergeCell ref="B95:G95"/>
    <mergeCell ref="B83:G83"/>
    <mergeCell ref="B84:G84"/>
    <mergeCell ref="B85:G85"/>
    <mergeCell ref="B86:G86"/>
    <mergeCell ref="B80:G80"/>
    <mergeCell ref="B81:G81"/>
    <mergeCell ref="B82:G82"/>
    <mergeCell ref="B78:G78"/>
    <mergeCell ref="B79:G79"/>
    <mergeCell ref="B47:G47"/>
    <mergeCell ref="Q40:Q43"/>
    <mergeCell ref="N40:N43"/>
    <mergeCell ref="O40:O43"/>
    <mergeCell ref="B44:G44"/>
    <mergeCell ref="P45:P46"/>
    <mergeCell ref="A102:E102"/>
    <mergeCell ref="F102:G102"/>
    <mergeCell ref="A103:E103"/>
    <mergeCell ref="F103:G103"/>
    <mergeCell ref="A104:E104"/>
    <mergeCell ref="F104:G104"/>
    <mergeCell ref="A99:E99"/>
    <mergeCell ref="F99:G99"/>
    <mergeCell ref="A100:E100"/>
    <mergeCell ref="F100:G100"/>
    <mergeCell ref="A101:E101"/>
    <mergeCell ref="F101:G101"/>
    <mergeCell ref="A108:E108"/>
    <mergeCell ref="F108:G108"/>
    <mergeCell ref="A109:E109"/>
    <mergeCell ref="F109:G109"/>
    <mergeCell ref="A105:E105"/>
    <mergeCell ref="F105:G105"/>
    <mergeCell ref="A106:E106"/>
    <mergeCell ref="F106:G106"/>
    <mergeCell ref="A107:E107"/>
    <mergeCell ref="F107:G107"/>
    <mergeCell ref="A115:E115"/>
    <mergeCell ref="F115:G115"/>
    <mergeCell ref="A112:E112"/>
    <mergeCell ref="F112:G112"/>
    <mergeCell ref="A113:E113"/>
    <mergeCell ref="F113:G113"/>
    <mergeCell ref="A114:E114"/>
    <mergeCell ref="F114:G114"/>
    <mergeCell ref="A110:E110"/>
    <mergeCell ref="F110:G110"/>
    <mergeCell ref="A111:E111"/>
    <mergeCell ref="F111:G111"/>
    <mergeCell ref="B48:G48"/>
    <mergeCell ref="B49:G49"/>
    <mergeCell ref="B50:G50"/>
    <mergeCell ref="R48:R53"/>
    <mergeCell ref="R45:R46"/>
    <mergeCell ref="B45:G45"/>
    <mergeCell ref="B41:G41"/>
    <mergeCell ref="N48:N53"/>
    <mergeCell ref="O48:O53"/>
    <mergeCell ref="P48:P53"/>
    <mergeCell ref="L45:L46"/>
    <mergeCell ref="B42:G42"/>
    <mergeCell ref="B51:G51"/>
    <mergeCell ref="B53:G53"/>
    <mergeCell ref="B52:G52"/>
    <mergeCell ref="B46:G46"/>
    <mergeCell ref="M48:M53"/>
    <mergeCell ref="L48:L53"/>
    <mergeCell ref="R40:R43"/>
    <mergeCell ref="Q45:Q46"/>
    <mergeCell ref="B15:G15"/>
    <mergeCell ref="B16:G16"/>
    <mergeCell ref="A9:B9"/>
    <mergeCell ref="M13:O13"/>
    <mergeCell ref="H1:J1"/>
    <mergeCell ref="H2:J2"/>
    <mergeCell ref="A13:B13"/>
    <mergeCell ref="C13:E13"/>
    <mergeCell ref="F13:G13"/>
    <mergeCell ref="H13:J13"/>
    <mergeCell ref="A12:B12"/>
    <mergeCell ref="H11:J11"/>
    <mergeCell ref="C9:D9"/>
    <mergeCell ref="H3:J3"/>
    <mergeCell ref="H4:J4"/>
    <mergeCell ref="H7:J7"/>
    <mergeCell ref="A4:F4"/>
    <mergeCell ref="I9:J9"/>
    <mergeCell ref="A10:B10"/>
    <mergeCell ref="A11:B11"/>
    <mergeCell ref="C11:G11"/>
    <mergeCell ref="H12:J12"/>
    <mergeCell ref="F12:G12"/>
    <mergeCell ref="B7:G7"/>
  </mergeCells>
  <hyperlinks>
    <hyperlink ref="A5" r:id="rId1" xr:uid="{1E4A1B39-F15D-42B7-B0B9-FFE9CF3667E3}"/>
    <hyperlink ref="A17" r:id="rId2" xr:uid="{334B6F13-7998-4AEC-9BE3-7FDE8DC288DC}"/>
  </hyperlinks>
  <pageMargins left="0.31496062992125984" right="0.11811023622047245" top="0.74803149606299213" bottom="0.35433070866141736" header="0.59055118110236227" footer="0"/>
  <pageSetup paperSize="9" orientation="landscape" r:id="rId3"/>
  <rowBreaks count="3" manualBreakCount="3">
    <brk id="41" max="9" man="1"/>
    <brk id="74" max="9" man="1"/>
    <brk id="96" max="9" man="1"/>
  </row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5077-0125-4FAC-9B5E-5A0963974954}">
  <dimension ref="A1:S143"/>
  <sheetViews>
    <sheetView topLeftCell="A6" workbookViewId="0">
      <selection activeCell="A18" sqref="A18:XFD18"/>
    </sheetView>
  </sheetViews>
  <sheetFormatPr baseColWidth="10" defaultColWidth="9.33203125" defaultRowHeight="15" x14ac:dyDescent="0.2"/>
  <cols>
    <col min="1" max="2" width="9.33203125" style="4"/>
    <col min="3" max="3" width="11" style="4" customWidth="1"/>
    <col min="4" max="5" width="9.33203125" style="4"/>
    <col min="6" max="6" width="11.33203125" style="4" customWidth="1"/>
    <col min="7" max="7" width="12.5" style="4" bestFit="1" customWidth="1"/>
    <col min="8" max="9" width="9.33203125" style="5"/>
    <col min="10" max="10" width="2.5" style="6" customWidth="1"/>
    <col min="11" max="17" width="16.5" style="4" hidden="1" customWidth="1"/>
    <col min="18" max="19" width="23.5" style="4" hidden="1" customWidth="1"/>
    <col min="20" max="20" width="0" style="4" hidden="1" customWidth="1"/>
    <col min="21" max="16384" width="9.33203125" style="4"/>
  </cols>
  <sheetData>
    <row r="1" spans="1:17" hidden="1" x14ac:dyDescent="0.2"/>
    <row r="2" spans="1:17" hidden="1" x14ac:dyDescent="0.2"/>
    <row r="3" spans="1:17" hidden="1" x14ac:dyDescent="0.2"/>
    <row r="4" spans="1:17" hidden="1" x14ac:dyDescent="0.2">
      <c r="A4" s="224" t="s">
        <v>73</v>
      </c>
      <c r="B4" s="224"/>
      <c r="C4" s="224"/>
      <c r="D4" s="224"/>
      <c r="E4" s="224"/>
    </row>
    <row r="5" spans="1:17" hidden="1" x14ac:dyDescent="0.2">
      <c r="A5" s="225" t="s">
        <v>24</v>
      </c>
      <c r="B5" s="225"/>
      <c r="C5" s="225"/>
      <c r="D5" s="7"/>
      <c r="G5" s="226" t="s">
        <v>114</v>
      </c>
      <c r="H5" s="226"/>
    </row>
    <row r="6" spans="1:17" x14ac:dyDescent="0.2">
      <c r="G6" s="227">
        <f>ARENA!H2</f>
        <v>46121</v>
      </c>
      <c r="H6" s="227"/>
    </row>
    <row r="7" spans="1:17" ht="21" x14ac:dyDescent="0.2">
      <c r="A7" s="1"/>
      <c r="B7" s="228" t="s">
        <v>111</v>
      </c>
      <c r="C7" s="228"/>
      <c r="D7" s="228"/>
      <c r="E7" s="228"/>
      <c r="F7" s="228"/>
      <c r="G7" s="229" t="s">
        <v>151</v>
      </c>
      <c r="H7" s="229"/>
      <c r="I7" s="229"/>
    </row>
    <row r="8" spans="1:17" ht="15.75" customHeight="1" x14ac:dyDescent="0.2">
      <c r="A8" s="234" t="str">
        <f>ARENA!A8</f>
        <v>Sveriges Begravningsbyråers Förbund LDG 26</v>
      </c>
      <c r="B8" s="234"/>
      <c r="C8" s="234"/>
      <c r="D8" s="234"/>
      <c r="E8" s="234"/>
      <c r="F8" s="234"/>
      <c r="G8" s="234"/>
      <c r="H8" s="234"/>
      <c r="I8" s="234"/>
    </row>
    <row r="9" spans="1:17" ht="25.5" customHeight="1" x14ac:dyDescent="0.2">
      <c r="A9" s="235" t="s">
        <v>0</v>
      </c>
      <c r="B9" s="235"/>
      <c r="C9" s="2">
        <f>ARENA!C9</f>
        <v>0</v>
      </c>
      <c r="D9" s="236" t="s">
        <v>112</v>
      </c>
      <c r="E9" s="236"/>
      <c r="F9" s="2"/>
      <c r="G9" s="9" t="s">
        <v>113</v>
      </c>
      <c r="H9" s="237"/>
      <c r="I9" s="237"/>
    </row>
    <row r="10" spans="1:17" ht="21" customHeight="1" x14ac:dyDescent="0.2">
      <c r="A10" s="238" t="s">
        <v>115</v>
      </c>
      <c r="B10" s="238"/>
      <c r="C10" s="239">
        <f>ARENA!C10</f>
        <v>0</v>
      </c>
      <c r="D10" s="239"/>
      <c r="E10" s="239"/>
      <c r="F10" s="10" t="s">
        <v>119</v>
      </c>
      <c r="G10" s="231">
        <f>ARENA!H10</f>
        <v>0</v>
      </c>
      <c r="H10" s="231"/>
      <c r="I10" s="231"/>
    </row>
    <row r="11" spans="1:17" ht="21" customHeight="1" x14ac:dyDescent="0.2">
      <c r="A11" s="230" t="s">
        <v>116</v>
      </c>
      <c r="B11" s="230"/>
      <c r="C11" s="231">
        <f>ARENA!C11</f>
        <v>0</v>
      </c>
      <c r="D11" s="231"/>
      <c r="E11" s="231"/>
      <c r="F11" s="231"/>
      <c r="G11" s="10" t="s">
        <v>120</v>
      </c>
      <c r="H11" s="231">
        <f>ARENA!I11</f>
        <v>0</v>
      </c>
      <c r="I11" s="231"/>
    </row>
    <row r="12" spans="1:17" ht="18.75" customHeight="1" x14ac:dyDescent="0.2">
      <c r="A12" s="11" t="s">
        <v>1</v>
      </c>
      <c r="B12" s="231">
        <f>ARENA!B12</f>
        <v>0</v>
      </c>
      <c r="C12" s="231"/>
      <c r="D12" s="231"/>
      <c r="E12" s="232" t="s">
        <v>117</v>
      </c>
      <c r="F12" s="233"/>
      <c r="G12" s="231">
        <f>ARENA!H12</f>
        <v>0</v>
      </c>
      <c r="H12" s="231"/>
      <c r="I12" s="231"/>
    </row>
    <row r="13" spans="1:17" ht="21.75" customHeight="1" x14ac:dyDescent="0.2">
      <c r="A13" s="11" t="s">
        <v>2</v>
      </c>
      <c r="B13" s="239">
        <f>ARENA!B14</f>
        <v>0</v>
      </c>
      <c r="C13" s="239"/>
      <c r="D13" s="239"/>
      <c r="E13" s="232" t="s">
        <v>118</v>
      </c>
      <c r="F13" s="233"/>
      <c r="G13" s="231">
        <f>ARENA!H14</f>
        <v>0</v>
      </c>
      <c r="H13" s="231"/>
      <c r="I13" s="231"/>
    </row>
    <row r="14" spans="1:17" ht="16" x14ac:dyDescent="0.2">
      <c r="A14" s="12" t="s">
        <v>3</v>
      </c>
      <c r="B14" s="240" t="s">
        <v>4</v>
      </c>
      <c r="C14" s="240"/>
      <c r="D14" s="240"/>
      <c r="E14" s="240"/>
      <c r="F14" s="240"/>
      <c r="G14" s="1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">
      <c r="A15" s="14">
        <v>13101</v>
      </c>
      <c r="B15" s="241" t="s">
        <v>97</v>
      </c>
      <c r="C15" s="241"/>
      <c r="D15" s="241"/>
      <c r="E15" s="241"/>
      <c r="F15" s="241"/>
      <c r="G15" s="15">
        <v>109</v>
      </c>
      <c r="H15" s="3">
        <f>ARENA!I16</f>
        <v>0</v>
      </c>
      <c r="I15" s="16">
        <f>G15*H15</f>
        <v>0</v>
      </c>
      <c r="K15" s="242"/>
      <c r="L15" s="244"/>
      <c r="M15" s="244"/>
      <c r="N15" s="244"/>
      <c r="O15" s="244"/>
      <c r="P15" s="244"/>
      <c r="Q15" s="244"/>
    </row>
    <row r="16" spans="1:17" ht="15.75" customHeight="1" x14ac:dyDescent="0.2">
      <c r="A16" s="14">
        <v>13001</v>
      </c>
      <c r="B16" s="243" t="s">
        <v>75</v>
      </c>
      <c r="C16" s="243"/>
      <c r="D16" s="243"/>
      <c r="E16" s="243"/>
      <c r="F16" s="243"/>
      <c r="G16" s="15">
        <v>90</v>
      </c>
      <c r="H16" s="3">
        <f>ARENA!I18</f>
        <v>0</v>
      </c>
      <c r="I16" s="17">
        <f t="shared" ref="I16:I34" si="0">G16*H16</f>
        <v>0</v>
      </c>
      <c r="K16" s="242"/>
      <c r="L16" s="244"/>
      <c r="M16" s="244"/>
      <c r="N16" s="244"/>
      <c r="O16" s="244"/>
      <c r="P16" s="244"/>
      <c r="Q16" s="244"/>
    </row>
    <row r="17" spans="1:17" ht="15.75" customHeight="1" x14ac:dyDescent="0.2">
      <c r="A17" s="14">
        <v>13003</v>
      </c>
      <c r="B17" s="243" t="s">
        <v>76</v>
      </c>
      <c r="C17" s="243"/>
      <c r="D17" s="243"/>
      <c r="E17" s="243"/>
      <c r="F17" s="243"/>
      <c r="G17" s="15">
        <v>90</v>
      </c>
      <c r="H17" s="3">
        <f>ARENA!I19</f>
        <v>0</v>
      </c>
      <c r="I17" s="17">
        <f t="shared" si="0"/>
        <v>0</v>
      </c>
      <c r="K17" s="242"/>
      <c r="L17" s="244"/>
      <c r="M17" s="244"/>
      <c r="N17" s="244"/>
      <c r="O17" s="244"/>
      <c r="P17" s="244"/>
      <c r="Q17" s="244"/>
    </row>
    <row r="18" spans="1:17" ht="15.75" customHeight="1" x14ac:dyDescent="0.2">
      <c r="A18" s="14">
        <v>13005</v>
      </c>
      <c r="B18" s="243" t="s">
        <v>78</v>
      </c>
      <c r="C18" s="243"/>
      <c r="D18" s="243"/>
      <c r="E18" s="243"/>
      <c r="F18" s="243"/>
      <c r="G18" s="15">
        <v>90</v>
      </c>
      <c r="H18" s="3">
        <f>ARENA!I20</f>
        <v>0</v>
      </c>
      <c r="I18" s="17">
        <f t="shared" si="0"/>
        <v>0</v>
      </c>
      <c r="K18" s="242"/>
      <c r="L18" s="244"/>
      <c r="M18" s="244"/>
      <c r="N18" s="244"/>
      <c r="O18" s="244"/>
      <c r="P18" s="244"/>
      <c r="Q18" s="244"/>
    </row>
    <row r="19" spans="1:17" ht="15.75" customHeight="1" x14ac:dyDescent="0.2">
      <c r="A19" s="14">
        <v>13006</v>
      </c>
      <c r="B19" s="243" t="s">
        <v>79</v>
      </c>
      <c r="C19" s="243"/>
      <c r="D19" s="243"/>
      <c r="E19" s="243"/>
      <c r="F19" s="243"/>
      <c r="G19" s="15">
        <v>90</v>
      </c>
      <c r="H19" s="3">
        <f>ARENA!I21</f>
        <v>0</v>
      </c>
      <c r="I19" s="17">
        <f t="shared" si="0"/>
        <v>0</v>
      </c>
      <c r="K19" s="242"/>
      <c r="L19" s="244"/>
      <c r="M19" s="244"/>
      <c r="N19" s="244"/>
      <c r="O19" s="244"/>
      <c r="P19" s="244"/>
      <c r="Q19" s="244"/>
    </row>
    <row r="20" spans="1:17" ht="15" customHeight="1" x14ac:dyDescent="0.2">
      <c r="A20" s="14">
        <v>13009</v>
      </c>
      <c r="B20" s="243" t="s">
        <v>80</v>
      </c>
      <c r="C20" s="243"/>
      <c r="D20" s="243"/>
      <c r="E20" s="243"/>
      <c r="F20" s="243"/>
      <c r="G20" s="15">
        <v>90</v>
      </c>
      <c r="H20" s="3">
        <f>ARENA!I22</f>
        <v>0</v>
      </c>
      <c r="I20" s="17">
        <f t="shared" si="0"/>
        <v>0</v>
      </c>
      <c r="K20" s="242"/>
      <c r="L20" s="244"/>
      <c r="M20" s="244"/>
      <c r="N20" s="244"/>
      <c r="O20" s="244"/>
      <c r="P20" s="244"/>
      <c r="Q20" s="244"/>
    </row>
    <row r="21" spans="1:17" ht="16" x14ac:dyDescent="0.2">
      <c r="A21" s="12" t="s">
        <v>3</v>
      </c>
      <c r="B21" s="240" t="s">
        <v>127</v>
      </c>
      <c r="C21" s="240"/>
      <c r="D21" s="240"/>
      <c r="E21" s="240"/>
      <c r="F21" s="240"/>
      <c r="G21" s="13" t="s">
        <v>5</v>
      </c>
      <c r="H21" s="13" t="s">
        <v>74</v>
      </c>
      <c r="I21" s="13" t="s">
        <v>87</v>
      </c>
      <c r="K21" s="13">
        <v>14201</v>
      </c>
      <c r="L21" s="13">
        <v>14203</v>
      </c>
      <c r="M21" s="13">
        <v>14216</v>
      </c>
      <c r="N21" s="13">
        <v>14224</v>
      </c>
      <c r="O21" s="13">
        <v>14204</v>
      </c>
      <c r="P21" s="13">
        <v>14221</v>
      </c>
      <c r="Q21" s="13">
        <v>14223</v>
      </c>
    </row>
    <row r="22" spans="1:17" x14ac:dyDescent="0.2">
      <c r="A22" s="14">
        <v>14201</v>
      </c>
      <c r="B22" s="245" t="s">
        <v>28</v>
      </c>
      <c r="C22" s="245"/>
      <c r="D22" s="245"/>
      <c r="E22" s="245"/>
      <c r="F22" s="245"/>
      <c r="G22" s="18">
        <v>130</v>
      </c>
      <c r="H22" s="3">
        <f>ARENA!I24</f>
        <v>0</v>
      </c>
      <c r="I22" s="17">
        <f t="shared" si="0"/>
        <v>0</v>
      </c>
      <c r="K22" s="244"/>
      <c r="L22" s="244"/>
      <c r="M22" s="244"/>
      <c r="N22" s="244"/>
      <c r="O22" s="244"/>
      <c r="P22" s="244"/>
      <c r="Q22" s="244"/>
    </row>
    <row r="23" spans="1:17" x14ac:dyDescent="0.2">
      <c r="A23" s="14">
        <v>14202</v>
      </c>
      <c r="B23" s="245" t="s">
        <v>29</v>
      </c>
      <c r="C23" s="245"/>
      <c r="D23" s="245"/>
      <c r="E23" s="245"/>
      <c r="F23" s="245"/>
      <c r="G23" s="18">
        <v>140</v>
      </c>
      <c r="H23" s="3">
        <f>ARENA!I25</f>
        <v>0</v>
      </c>
      <c r="I23" s="17">
        <f t="shared" si="0"/>
        <v>0</v>
      </c>
      <c r="K23" s="244"/>
      <c r="L23" s="244"/>
      <c r="M23" s="244"/>
      <c r="N23" s="244"/>
      <c r="O23" s="244"/>
      <c r="P23" s="244"/>
      <c r="Q23" s="244"/>
    </row>
    <row r="24" spans="1:17" x14ac:dyDescent="0.2">
      <c r="A24" s="14">
        <v>14203</v>
      </c>
      <c r="B24" s="245" t="s">
        <v>30</v>
      </c>
      <c r="C24" s="245"/>
      <c r="D24" s="245"/>
      <c r="E24" s="245"/>
      <c r="F24" s="245"/>
      <c r="G24" s="18">
        <v>430</v>
      </c>
      <c r="H24" s="3" t="e">
        <f>ARENA!#REF!</f>
        <v>#REF!</v>
      </c>
      <c r="I24" s="17" t="e">
        <f t="shared" si="0"/>
        <v>#REF!</v>
      </c>
      <c r="K24" s="244"/>
      <c r="L24" s="244"/>
      <c r="M24" s="244"/>
      <c r="N24" s="244"/>
      <c r="O24" s="244"/>
      <c r="P24" s="244"/>
      <c r="Q24" s="244"/>
    </row>
    <row r="25" spans="1:17" x14ac:dyDescent="0.2">
      <c r="A25" s="14">
        <v>14215</v>
      </c>
      <c r="B25" s="245" t="s">
        <v>36</v>
      </c>
      <c r="C25" s="245"/>
      <c r="D25" s="245"/>
      <c r="E25" s="245"/>
      <c r="F25" s="245"/>
      <c r="G25" s="15">
        <v>350</v>
      </c>
      <c r="H25" s="3">
        <f>ARENA!I26</f>
        <v>0</v>
      </c>
      <c r="I25" s="17">
        <f t="shared" si="0"/>
        <v>0</v>
      </c>
      <c r="K25" s="244"/>
      <c r="L25" s="244"/>
      <c r="M25" s="244"/>
      <c r="N25" s="244"/>
      <c r="O25" s="244"/>
      <c r="P25" s="244"/>
      <c r="Q25" s="244"/>
    </row>
    <row r="26" spans="1:17" x14ac:dyDescent="0.2">
      <c r="A26" s="14">
        <v>14216</v>
      </c>
      <c r="B26" s="245" t="s">
        <v>82</v>
      </c>
      <c r="C26" s="245"/>
      <c r="D26" s="245"/>
      <c r="E26" s="245"/>
      <c r="F26" s="245"/>
      <c r="G26" s="15">
        <v>430</v>
      </c>
      <c r="H26" s="3">
        <f>ARENA!I27</f>
        <v>0</v>
      </c>
      <c r="I26" s="17">
        <f t="shared" si="0"/>
        <v>0</v>
      </c>
      <c r="K26" s="244"/>
      <c r="L26" s="244"/>
      <c r="M26" s="244"/>
      <c r="N26" s="244"/>
      <c r="O26" s="244"/>
      <c r="P26" s="244"/>
      <c r="Q26" s="244"/>
    </row>
    <row r="27" spans="1:17" x14ac:dyDescent="0.2">
      <c r="A27" s="14">
        <v>14217</v>
      </c>
      <c r="B27" s="245" t="s">
        <v>83</v>
      </c>
      <c r="C27" s="245"/>
      <c r="D27" s="245"/>
      <c r="E27" s="245"/>
      <c r="F27" s="245"/>
      <c r="G27" s="15">
        <v>430</v>
      </c>
      <c r="H27" s="3">
        <f>ARENA!I28</f>
        <v>0</v>
      </c>
      <c r="I27" s="17">
        <f t="shared" si="0"/>
        <v>0</v>
      </c>
      <c r="K27" s="13">
        <v>14202</v>
      </c>
      <c r="L27" s="13">
        <v>14215</v>
      </c>
      <c r="M27" s="13">
        <v>14217</v>
      </c>
      <c r="N27" s="13">
        <v>14308</v>
      </c>
      <c r="O27" s="13">
        <v>14318</v>
      </c>
      <c r="P27" s="13">
        <v>14222</v>
      </c>
      <c r="Q27" s="13">
        <v>14214</v>
      </c>
    </row>
    <row r="28" spans="1:17" x14ac:dyDescent="0.2">
      <c r="A28" s="14">
        <v>14224</v>
      </c>
      <c r="B28" s="245" t="s">
        <v>84</v>
      </c>
      <c r="C28" s="245"/>
      <c r="D28" s="245"/>
      <c r="E28" s="245"/>
      <c r="F28" s="245"/>
      <c r="G28" s="15">
        <v>400</v>
      </c>
      <c r="H28" s="3">
        <f>ARENA!I29</f>
        <v>0</v>
      </c>
      <c r="I28" s="17">
        <f t="shared" si="0"/>
        <v>0</v>
      </c>
      <c r="K28" s="244"/>
      <c r="L28" s="244"/>
      <c r="M28" s="244"/>
      <c r="N28" s="244"/>
      <c r="O28" s="244"/>
      <c r="P28" s="244"/>
      <c r="Q28" s="244"/>
    </row>
    <row r="29" spans="1:17" x14ac:dyDescent="0.2">
      <c r="A29" s="14">
        <v>14308</v>
      </c>
      <c r="B29" s="245" t="s">
        <v>85</v>
      </c>
      <c r="C29" s="245"/>
      <c r="D29" s="245"/>
      <c r="E29" s="245"/>
      <c r="F29" s="245"/>
      <c r="G29" s="18">
        <v>640</v>
      </c>
      <c r="H29" s="3">
        <f>ARENA!I30</f>
        <v>0</v>
      </c>
      <c r="I29" s="17">
        <f t="shared" si="0"/>
        <v>0</v>
      </c>
      <c r="K29" s="244"/>
      <c r="L29" s="244"/>
      <c r="M29" s="244"/>
      <c r="N29" s="244"/>
      <c r="O29" s="244"/>
      <c r="P29" s="244"/>
      <c r="Q29" s="244"/>
    </row>
    <row r="30" spans="1:17" x14ac:dyDescent="0.2">
      <c r="A30" s="14">
        <v>14204</v>
      </c>
      <c r="B30" s="245" t="s">
        <v>31</v>
      </c>
      <c r="C30" s="245"/>
      <c r="D30" s="245"/>
      <c r="E30" s="245"/>
      <c r="F30" s="245"/>
      <c r="G30" s="18">
        <v>330</v>
      </c>
      <c r="H30" s="3" t="e">
        <f>ARENA!#REF!</f>
        <v>#REF!</v>
      </c>
      <c r="I30" s="17" t="e">
        <f t="shared" si="0"/>
        <v>#REF!</v>
      </c>
      <c r="K30" s="244"/>
      <c r="L30" s="244"/>
      <c r="M30" s="244"/>
      <c r="N30" s="244"/>
      <c r="O30" s="244"/>
      <c r="P30" s="244"/>
      <c r="Q30" s="244"/>
    </row>
    <row r="31" spans="1:17" x14ac:dyDescent="0.2">
      <c r="A31" s="8">
        <v>14318</v>
      </c>
      <c r="B31" s="249" t="s">
        <v>81</v>
      </c>
      <c r="C31" s="249"/>
      <c r="D31" s="249"/>
      <c r="E31" s="249"/>
      <c r="F31" s="249"/>
      <c r="G31" s="15">
        <v>395</v>
      </c>
      <c r="H31" s="3">
        <f>ARENA!I31</f>
        <v>0</v>
      </c>
      <c r="I31" s="17">
        <f t="shared" si="0"/>
        <v>0</v>
      </c>
      <c r="K31" s="244"/>
      <c r="L31" s="244"/>
      <c r="M31" s="244"/>
      <c r="N31" s="244"/>
      <c r="O31" s="244"/>
      <c r="P31" s="244"/>
      <c r="Q31" s="244"/>
    </row>
    <row r="32" spans="1:17" x14ac:dyDescent="0.2">
      <c r="A32" s="14">
        <v>14221</v>
      </c>
      <c r="B32" s="245" t="s">
        <v>34</v>
      </c>
      <c r="C32" s="245"/>
      <c r="D32" s="245"/>
      <c r="E32" s="245"/>
      <c r="F32" s="245"/>
      <c r="G32" s="15">
        <v>250</v>
      </c>
      <c r="H32" s="3">
        <f>ARENA!I32</f>
        <v>0</v>
      </c>
      <c r="I32" s="17">
        <f t="shared" si="0"/>
        <v>0</v>
      </c>
      <c r="K32" s="244"/>
      <c r="L32" s="244"/>
      <c r="M32" s="244"/>
      <c r="N32" s="244"/>
      <c r="O32" s="244"/>
      <c r="P32" s="244"/>
      <c r="Q32" s="244"/>
    </row>
    <row r="33" spans="1:18" x14ac:dyDescent="0.2">
      <c r="A33" s="14">
        <v>14222</v>
      </c>
      <c r="B33" s="245" t="s">
        <v>35</v>
      </c>
      <c r="C33" s="245"/>
      <c r="D33" s="245"/>
      <c r="E33" s="245"/>
      <c r="F33" s="245"/>
      <c r="G33" s="15">
        <v>350</v>
      </c>
      <c r="H33" s="3">
        <f>ARENA!I33</f>
        <v>0</v>
      </c>
      <c r="I33" s="17">
        <f t="shared" si="0"/>
        <v>0</v>
      </c>
      <c r="K33" s="244"/>
      <c r="L33" s="244"/>
      <c r="M33" s="244"/>
      <c r="N33" s="244"/>
      <c r="O33" s="244"/>
      <c r="P33" s="244"/>
      <c r="Q33" s="244"/>
    </row>
    <row r="34" spans="1:18" x14ac:dyDescent="0.2">
      <c r="A34" s="8">
        <v>14223</v>
      </c>
      <c r="B34" s="245" t="s">
        <v>86</v>
      </c>
      <c r="C34" s="245"/>
      <c r="D34" s="245"/>
      <c r="E34" s="245"/>
      <c r="F34" s="245"/>
      <c r="G34" s="15">
        <v>180</v>
      </c>
      <c r="H34" s="3">
        <f>ARENA!I34</f>
        <v>0</v>
      </c>
      <c r="I34" s="17">
        <f t="shared" si="0"/>
        <v>0</v>
      </c>
      <c r="K34" s="244"/>
      <c r="L34" s="244"/>
      <c r="M34" s="244"/>
      <c r="N34" s="244"/>
      <c r="O34" s="244"/>
      <c r="P34" s="244"/>
      <c r="Q34" s="244"/>
    </row>
    <row r="35" spans="1:18" x14ac:dyDescent="0.2">
      <c r="A35" s="8">
        <v>14214</v>
      </c>
      <c r="B35" s="245" t="s">
        <v>96</v>
      </c>
      <c r="C35" s="245"/>
      <c r="D35" s="245"/>
      <c r="E35" s="245"/>
      <c r="F35" s="245"/>
      <c r="G35" s="15">
        <v>200</v>
      </c>
      <c r="H35" s="3">
        <f>ARENA!I35</f>
        <v>0</v>
      </c>
      <c r="I35" s="17">
        <f>G35*H35</f>
        <v>0</v>
      </c>
      <c r="K35" s="244"/>
      <c r="L35" s="244"/>
      <c r="M35" s="244"/>
      <c r="N35" s="244"/>
      <c r="O35" s="244"/>
      <c r="P35" s="244"/>
      <c r="Q35" s="244"/>
    </row>
    <row r="36" spans="1:18" x14ac:dyDescent="0.2">
      <c r="A36" s="8">
        <v>12024</v>
      </c>
      <c r="B36" s="246" t="s">
        <v>148</v>
      </c>
      <c r="C36" s="247"/>
      <c r="D36" s="247"/>
      <c r="E36" s="247"/>
      <c r="F36" s="248"/>
      <c r="G36" s="15">
        <v>65</v>
      </c>
      <c r="H36" s="3">
        <f>ARENA!I37</f>
        <v>0</v>
      </c>
      <c r="I36" s="17">
        <f>G36*H36</f>
        <v>0</v>
      </c>
      <c r="K36" s="3"/>
      <c r="L36" s="3"/>
      <c r="M36" s="3"/>
      <c r="N36" s="3"/>
      <c r="O36" s="3"/>
      <c r="P36" s="3"/>
      <c r="Q36" s="3"/>
    </row>
    <row r="37" spans="1:18" x14ac:dyDescent="0.2">
      <c r="A37" s="8">
        <v>12021</v>
      </c>
      <c r="B37" s="246" t="s">
        <v>149</v>
      </c>
      <c r="C37" s="247"/>
      <c r="D37" s="247"/>
      <c r="E37" s="247"/>
      <c r="F37" s="248"/>
      <c r="G37" s="15">
        <v>85</v>
      </c>
      <c r="H37" s="3">
        <f>ARENA!I38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ht="16" x14ac:dyDescent="0.2">
      <c r="A38" s="12" t="s">
        <v>3</v>
      </c>
      <c r="B38" s="240" t="s">
        <v>88</v>
      </c>
      <c r="C38" s="240"/>
      <c r="D38" s="240"/>
      <c r="E38" s="240"/>
      <c r="F38" s="240"/>
      <c r="G38" s="13" t="s">
        <v>5</v>
      </c>
      <c r="H38" s="13" t="s">
        <v>74</v>
      </c>
      <c r="I38" s="13" t="s">
        <v>87</v>
      </c>
      <c r="K38" s="13">
        <v>14007</v>
      </c>
      <c r="L38" s="13">
        <v>14033</v>
      </c>
      <c r="M38" s="13">
        <v>14307</v>
      </c>
      <c r="N38" s="13">
        <v>14304</v>
      </c>
      <c r="O38" s="13">
        <v>14301</v>
      </c>
      <c r="P38" s="13">
        <v>14300</v>
      </c>
      <c r="Q38" s="13">
        <v>14302</v>
      </c>
    </row>
    <row r="39" spans="1:18" x14ac:dyDescent="0.2">
      <c r="A39" s="14">
        <v>14007</v>
      </c>
      <c r="B39" s="250" t="s">
        <v>32</v>
      </c>
      <c r="C39" s="250"/>
      <c r="D39" s="250"/>
      <c r="E39" s="250"/>
      <c r="F39" s="250"/>
      <c r="G39" s="15">
        <v>950</v>
      </c>
      <c r="H39" s="3">
        <f>ARENA!I40</f>
        <v>0</v>
      </c>
      <c r="I39" s="17">
        <f>G39*H39</f>
        <v>0</v>
      </c>
      <c r="K39" s="244"/>
      <c r="L39" s="244"/>
      <c r="M39" s="244"/>
      <c r="N39" s="244"/>
      <c r="O39" s="244"/>
      <c r="P39" s="244"/>
      <c r="Q39" s="244"/>
    </row>
    <row r="40" spans="1:18" x14ac:dyDescent="0.2">
      <c r="A40" s="14">
        <v>14033</v>
      </c>
      <c r="B40" s="250" t="s">
        <v>33</v>
      </c>
      <c r="C40" s="250"/>
      <c r="D40" s="250"/>
      <c r="E40" s="250"/>
      <c r="F40" s="250"/>
      <c r="G40" s="15">
        <v>950</v>
      </c>
      <c r="H40" s="3" t="e">
        <f>ARENA!#REF!</f>
        <v>#REF!</v>
      </c>
      <c r="I40" s="17" t="e">
        <f>G40*H40</f>
        <v>#REF!</v>
      </c>
      <c r="K40" s="244"/>
      <c r="L40" s="244"/>
      <c r="M40" s="244"/>
      <c r="N40" s="244"/>
      <c r="O40" s="244"/>
      <c r="P40" s="244"/>
      <c r="Q40" s="244"/>
    </row>
    <row r="41" spans="1:18" ht="16" x14ac:dyDescent="0.2">
      <c r="A41" s="12" t="s">
        <v>3</v>
      </c>
      <c r="B41" s="240" t="s">
        <v>93</v>
      </c>
      <c r="C41" s="240"/>
      <c r="D41" s="240"/>
      <c r="E41" s="240"/>
      <c r="F41" s="240"/>
      <c r="G41" s="13" t="s">
        <v>5</v>
      </c>
      <c r="H41" s="13" t="s">
        <v>74</v>
      </c>
      <c r="I41" s="13" t="s">
        <v>87</v>
      </c>
      <c r="K41" s="244"/>
      <c r="L41" s="244"/>
      <c r="M41" s="244"/>
      <c r="N41" s="244"/>
      <c r="O41" s="244"/>
      <c r="P41" s="244"/>
      <c r="Q41" s="244"/>
    </row>
    <row r="42" spans="1:18" x14ac:dyDescent="0.2">
      <c r="A42" s="14">
        <v>14307</v>
      </c>
      <c r="B42" s="250" t="s">
        <v>25</v>
      </c>
      <c r="C42" s="250"/>
      <c r="D42" s="250"/>
      <c r="E42" s="250"/>
      <c r="F42" s="250"/>
      <c r="G42" s="15">
        <v>140</v>
      </c>
      <c r="H42" s="3" t="e">
        <f>ARENA!#REF!</f>
        <v>#REF!</v>
      </c>
      <c r="I42" s="17" t="e">
        <f t="shared" ref="I42:I47" si="1">G42*H42</f>
        <v>#REF!</v>
      </c>
      <c r="K42" s="244"/>
      <c r="L42" s="244"/>
      <c r="M42" s="244"/>
      <c r="N42" s="244"/>
      <c r="O42" s="244"/>
      <c r="P42" s="244"/>
      <c r="Q42" s="244"/>
    </row>
    <row r="43" spans="1:18" x14ac:dyDescent="0.2">
      <c r="A43" s="14">
        <v>14304</v>
      </c>
      <c r="B43" s="250" t="s">
        <v>90</v>
      </c>
      <c r="C43" s="250"/>
      <c r="D43" s="250"/>
      <c r="E43" s="250"/>
      <c r="F43" s="250"/>
      <c r="G43" s="15">
        <v>140</v>
      </c>
      <c r="H43" s="3">
        <f>ARENA!I43</f>
        <v>0</v>
      </c>
      <c r="I43" s="17">
        <f t="shared" si="1"/>
        <v>0</v>
      </c>
      <c r="K43" s="244"/>
      <c r="L43" s="244"/>
      <c r="M43" s="244"/>
      <c r="N43" s="244"/>
      <c r="O43" s="244"/>
      <c r="P43" s="244"/>
      <c r="Q43" s="244"/>
    </row>
    <row r="44" spans="1:18" x14ac:dyDescent="0.2">
      <c r="A44" s="14">
        <v>14305</v>
      </c>
      <c r="B44" s="250" t="s">
        <v>26</v>
      </c>
      <c r="C44" s="250"/>
      <c r="D44" s="250"/>
      <c r="E44" s="250"/>
      <c r="F44" s="250"/>
      <c r="G44" s="15">
        <v>280</v>
      </c>
      <c r="H44" s="3">
        <f>ARENA!I44</f>
        <v>0</v>
      </c>
      <c r="I44" s="17">
        <f t="shared" si="1"/>
        <v>0</v>
      </c>
      <c r="K44" s="13">
        <v>14509</v>
      </c>
      <c r="L44" s="13"/>
      <c r="M44" s="13"/>
      <c r="N44" s="13"/>
      <c r="O44" s="13"/>
      <c r="P44" s="13"/>
      <c r="Q44" s="13"/>
    </row>
    <row r="45" spans="1:18" x14ac:dyDescent="0.2">
      <c r="A45" s="14">
        <v>14301</v>
      </c>
      <c r="B45" s="250" t="s">
        <v>27</v>
      </c>
      <c r="C45" s="250"/>
      <c r="D45" s="250"/>
      <c r="E45" s="250"/>
      <c r="F45" s="250"/>
      <c r="G45" s="15">
        <v>495</v>
      </c>
      <c r="H45" s="3">
        <f>ARENA!I46</f>
        <v>0</v>
      </c>
      <c r="I45" s="17">
        <f t="shared" si="1"/>
        <v>0</v>
      </c>
      <c r="K45" s="244"/>
      <c r="L45" s="244"/>
      <c r="M45" s="244"/>
      <c r="N45" s="244"/>
      <c r="O45" s="244"/>
      <c r="P45" s="244"/>
      <c r="Q45" s="244"/>
    </row>
    <row r="46" spans="1:18" x14ac:dyDescent="0.2">
      <c r="A46" s="8">
        <v>14300</v>
      </c>
      <c r="B46" s="250" t="s">
        <v>94</v>
      </c>
      <c r="C46" s="250"/>
      <c r="D46" s="250"/>
      <c r="E46" s="250"/>
      <c r="F46" s="250"/>
      <c r="G46" s="15">
        <v>495</v>
      </c>
      <c r="H46" s="3" t="e">
        <f>ARENA!#REF!</f>
        <v>#REF!</v>
      </c>
      <c r="I46" s="17" t="e">
        <f t="shared" si="1"/>
        <v>#REF!</v>
      </c>
      <c r="K46" s="244"/>
      <c r="L46" s="244"/>
      <c r="M46" s="244"/>
      <c r="N46" s="244"/>
      <c r="O46" s="244"/>
      <c r="P46" s="244"/>
      <c r="Q46" s="244"/>
      <c r="R46" s="19"/>
    </row>
    <row r="47" spans="1:18" x14ac:dyDescent="0.2">
      <c r="A47" s="8">
        <v>14302</v>
      </c>
      <c r="B47" s="250" t="s">
        <v>89</v>
      </c>
      <c r="C47" s="250"/>
      <c r="D47" s="250"/>
      <c r="E47" s="250"/>
      <c r="F47" s="250"/>
      <c r="G47" s="15">
        <v>595</v>
      </c>
      <c r="H47" s="3" t="e">
        <f>ARENA!#REF!</f>
        <v>#REF!</v>
      </c>
      <c r="I47" s="17" t="e">
        <f t="shared" si="1"/>
        <v>#REF!</v>
      </c>
      <c r="K47" s="244"/>
      <c r="L47" s="244"/>
      <c r="M47" s="244"/>
      <c r="N47" s="244"/>
      <c r="O47" s="244"/>
      <c r="P47" s="244"/>
      <c r="Q47" s="244"/>
    </row>
    <row r="48" spans="1:18" x14ac:dyDescent="0.2">
      <c r="A48" s="8" t="s">
        <v>91</v>
      </c>
      <c r="B48" s="250" t="s">
        <v>92</v>
      </c>
      <c r="C48" s="250"/>
      <c r="D48" s="250"/>
      <c r="E48" s="250"/>
      <c r="F48" s="250"/>
      <c r="G48" s="15">
        <v>595</v>
      </c>
      <c r="H48" s="3" t="e">
        <f>ARENA!#REF!</f>
        <v>#REF!</v>
      </c>
      <c r="I48" s="17" t="e">
        <f>G48*H48</f>
        <v>#REF!</v>
      </c>
      <c r="K48" s="244"/>
      <c r="L48" s="244"/>
      <c r="M48" s="244"/>
      <c r="N48" s="244"/>
      <c r="O48" s="244"/>
      <c r="P48" s="244"/>
      <c r="Q48" s="244"/>
    </row>
    <row r="49" spans="1:17" x14ac:dyDescent="0.2">
      <c r="A49" s="8">
        <v>14509</v>
      </c>
      <c r="B49" s="250" t="s">
        <v>95</v>
      </c>
      <c r="C49" s="250"/>
      <c r="D49" s="250"/>
      <c r="E49" s="250"/>
      <c r="F49" s="250"/>
      <c r="G49" s="15">
        <v>800</v>
      </c>
      <c r="H49" s="3" t="e">
        <f>ARENA!#REF!</f>
        <v>#REF!</v>
      </c>
      <c r="I49" s="17" t="e">
        <f>G49*H49</f>
        <v>#REF!</v>
      </c>
      <c r="K49" s="244"/>
      <c r="L49" s="244"/>
      <c r="M49" s="244"/>
      <c r="N49" s="244"/>
      <c r="O49" s="244"/>
      <c r="P49" s="244"/>
      <c r="Q49" s="244"/>
    </row>
    <row r="50" spans="1:17" x14ac:dyDescent="0.2">
      <c r="A50" s="8">
        <v>14511</v>
      </c>
      <c r="B50" s="250" t="s">
        <v>153</v>
      </c>
      <c r="C50" s="250"/>
      <c r="D50" s="250"/>
      <c r="E50" s="250"/>
      <c r="F50" s="250"/>
      <c r="G50" s="15">
        <v>800</v>
      </c>
      <c r="H50" s="3">
        <f>ARENA!I47</f>
        <v>0</v>
      </c>
      <c r="I50" s="17">
        <f t="shared" ref="I50:I102" si="2">G50*H50</f>
        <v>0</v>
      </c>
      <c r="K50" s="13">
        <v>14003</v>
      </c>
      <c r="L50" s="13">
        <v>17200</v>
      </c>
      <c r="M50" s="13">
        <v>15020</v>
      </c>
      <c r="N50" s="13">
        <v>15030</v>
      </c>
      <c r="O50" s="13"/>
      <c r="P50" s="13"/>
      <c r="Q50" s="13"/>
    </row>
    <row r="51" spans="1:17" ht="16" x14ac:dyDescent="0.2">
      <c r="A51" s="12" t="s">
        <v>3</v>
      </c>
      <c r="B51" s="252" t="s">
        <v>131</v>
      </c>
      <c r="C51" s="252"/>
      <c r="D51" s="252"/>
      <c r="E51" s="252"/>
      <c r="F51" s="252"/>
      <c r="G51" s="20" t="s">
        <v>5</v>
      </c>
      <c r="H51" s="20" t="s">
        <v>6</v>
      </c>
      <c r="I51" s="13" t="s">
        <v>87</v>
      </c>
      <c r="K51" s="244"/>
      <c r="L51" s="244"/>
      <c r="M51" s="244"/>
      <c r="N51" s="244"/>
      <c r="O51" s="244"/>
      <c r="P51" s="244"/>
      <c r="Q51" s="244"/>
    </row>
    <row r="52" spans="1:17" x14ac:dyDescent="0.2">
      <c r="A52" s="14">
        <v>14003</v>
      </c>
      <c r="B52" s="245" t="s">
        <v>37</v>
      </c>
      <c r="C52" s="245"/>
      <c r="D52" s="245"/>
      <c r="E52" s="245"/>
      <c r="F52" s="245"/>
      <c r="G52" s="18">
        <v>535</v>
      </c>
      <c r="H52" s="3">
        <f>ARENA!I49</f>
        <v>0</v>
      </c>
      <c r="I52" s="17">
        <f t="shared" si="2"/>
        <v>0</v>
      </c>
      <c r="K52" s="244"/>
      <c r="L52" s="244"/>
      <c r="M52" s="244"/>
      <c r="N52" s="244"/>
      <c r="O52" s="244"/>
      <c r="P52" s="244"/>
      <c r="Q52" s="244"/>
    </row>
    <row r="53" spans="1:17" x14ac:dyDescent="0.2">
      <c r="A53" s="14">
        <v>17200</v>
      </c>
      <c r="B53" s="245" t="s">
        <v>38</v>
      </c>
      <c r="C53" s="245"/>
      <c r="D53" s="245"/>
      <c r="E53" s="245"/>
      <c r="F53" s="245"/>
      <c r="G53" s="18">
        <v>390</v>
      </c>
      <c r="H53" s="3">
        <f>ARENA!I50</f>
        <v>0</v>
      </c>
      <c r="I53" s="17">
        <f t="shared" si="2"/>
        <v>0</v>
      </c>
      <c r="K53" s="244"/>
      <c r="L53" s="244"/>
      <c r="M53" s="244"/>
      <c r="N53" s="244"/>
      <c r="O53" s="244"/>
      <c r="P53" s="244"/>
      <c r="Q53" s="244"/>
    </row>
    <row r="54" spans="1:17" x14ac:dyDescent="0.2">
      <c r="A54" s="14">
        <v>15020</v>
      </c>
      <c r="B54" s="245" t="s">
        <v>98</v>
      </c>
      <c r="C54" s="245"/>
      <c r="D54" s="245"/>
      <c r="E54" s="245"/>
      <c r="F54" s="245"/>
      <c r="G54" s="18">
        <v>995</v>
      </c>
      <c r="H54" s="3" t="e">
        <f>ARENA!#REF!</f>
        <v>#REF!</v>
      </c>
      <c r="I54" s="17" t="e">
        <f t="shared" si="2"/>
        <v>#REF!</v>
      </c>
      <c r="K54" s="244"/>
      <c r="L54" s="244"/>
      <c r="M54" s="244"/>
      <c r="N54" s="244"/>
      <c r="O54" s="244"/>
      <c r="P54" s="244"/>
      <c r="Q54" s="244"/>
    </row>
    <row r="55" spans="1:17" x14ac:dyDescent="0.2">
      <c r="A55" s="14">
        <v>15030</v>
      </c>
      <c r="B55" s="251" t="s">
        <v>39</v>
      </c>
      <c r="C55" s="251"/>
      <c r="D55" s="251"/>
      <c r="E55" s="251"/>
      <c r="F55" s="251"/>
      <c r="G55" s="18">
        <v>995</v>
      </c>
      <c r="H55" s="3">
        <f>ARENA!I51</f>
        <v>0</v>
      </c>
      <c r="I55" s="17">
        <f t="shared" si="2"/>
        <v>0</v>
      </c>
      <c r="K55" s="244"/>
      <c r="L55" s="244"/>
      <c r="M55" s="244"/>
      <c r="N55" s="244"/>
      <c r="O55" s="244"/>
      <c r="P55" s="244"/>
      <c r="Q55" s="244"/>
    </row>
    <row r="56" spans="1:17" ht="16" x14ac:dyDescent="0.2">
      <c r="A56" s="12" t="s">
        <v>3</v>
      </c>
      <c r="B56" s="252" t="s">
        <v>8</v>
      </c>
      <c r="C56" s="252"/>
      <c r="D56" s="252"/>
      <c r="E56" s="252"/>
      <c r="F56" s="252"/>
      <c r="G56" s="20" t="s">
        <v>5</v>
      </c>
      <c r="H56" s="20" t="s">
        <v>6</v>
      </c>
      <c r="I56" s="13" t="s">
        <v>87</v>
      </c>
      <c r="K56" s="13">
        <v>18101</v>
      </c>
      <c r="L56" s="13">
        <v>18120</v>
      </c>
      <c r="M56" s="13">
        <v>18117</v>
      </c>
      <c r="N56" s="13">
        <v>18121</v>
      </c>
      <c r="O56" s="13">
        <v>18105</v>
      </c>
      <c r="P56" s="13">
        <v>18115</v>
      </c>
      <c r="Q56" s="13"/>
    </row>
    <row r="57" spans="1:17" x14ac:dyDescent="0.2">
      <c r="A57" s="14">
        <v>18101</v>
      </c>
      <c r="B57" s="245" t="s">
        <v>40</v>
      </c>
      <c r="C57" s="245"/>
      <c r="D57" s="245"/>
      <c r="E57" s="245"/>
      <c r="F57" s="245"/>
      <c r="G57" s="18">
        <v>235</v>
      </c>
      <c r="H57" s="3">
        <f>ARENA!I55</f>
        <v>0</v>
      </c>
      <c r="I57" s="17">
        <f t="shared" si="2"/>
        <v>0</v>
      </c>
      <c r="K57" s="244"/>
      <c r="L57" s="244"/>
      <c r="M57" s="244"/>
      <c r="N57" s="244"/>
      <c r="O57" s="244"/>
      <c r="P57" s="244"/>
      <c r="Q57" s="244"/>
    </row>
    <row r="58" spans="1:17" x14ac:dyDescent="0.2">
      <c r="A58" s="14">
        <v>12104</v>
      </c>
      <c r="B58" s="251" t="s">
        <v>41</v>
      </c>
      <c r="C58" s="251"/>
      <c r="D58" s="251"/>
      <c r="E58" s="251"/>
      <c r="F58" s="251"/>
      <c r="G58" s="18">
        <v>1500</v>
      </c>
      <c r="H58" s="3" t="e">
        <f>ARENA!#REF!</f>
        <v>#REF!</v>
      </c>
      <c r="I58" s="17" t="e">
        <f t="shared" si="2"/>
        <v>#REF!</v>
      </c>
      <c r="K58" s="244"/>
      <c r="L58" s="244"/>
      <c r="M58" s="244"/>
      <c r="N58" s="244"/>
      <c r="O58" s="244"/>
      <c r="P58" s="244"/>
      <c r="Q58" s="244"/>
    </row>
    <row r="59" spans="1:17" x14ac:dyDescent="0.2">
      <c r="A59" s="14">
        <v>12108</v>
      </c>
      <c r="B59" s="251" t="s">
        <v>42</v>
      </c>
      <c r="C59" s="251"/>
      <c r="D59" s="251"/>
      <c r="E59" s="251"/>
      <c r="F59" s="251"/>
      <c r="G59" s="18">
        <v>1500</v>
      </c>
      <c r="H59" s="3" t="e">
        <f>ARENA!#REF!</f>
        <v>#REF!</v>
      </c>
      <c r="I59" s="17" t="e">
        <f t="shared" si="2"/>
        <v>#REF!</v>
      </c>
      <c r="K59" s="244"/>
      <c r="L59" s="244"/>
      <c r="M59" s="244"/>
      <c r="N59" s="244"/>
      <c r="O59" s="244"/>
      <c r="P59" s="244"/>
      <c r="Q59" s="244"/>
    </row>
    <row r="60" spans="1:17" x14ac:dyDescent="0.2">
      <c r="A60" s="14">
        <v>12113</v>
      </c>
      <c r="B60" s="251" t="s">
        <v>105</v>
      </c>
      <c r="C60" s="251"/>
      <c r="D60" s="251"/>
      <c r="E60" s="251"/>
      <c r="F60" s="251"/>
      <c r="G60" s="18">
        <v>2000</v>
      </c>
      <c r="H60" s="3" t="e">
        <f>ARENA!#REF!</f>
        <v>#REF!</v>
      </c>
      <c r="I60" s="17" t="e">
        <f t="shared" si="2"/>
        <v>#REF!</v>
      </c>
      <c r="K60" s="244"/>
      <c r="L60" s="244"/>
      <c r="M60" s="244"/>
      <c r="N60" s="244"/>
      <c r="O60" s="244"/>
      <c r="P60" s="244"/>
      <c r="Q60" s="244"/>
    </row>
    <row r="61" spans="1:17" x14ac:dyDescent="0.2">
      <c r="A61" s="14">
        <v>18120</v>
      </c>
      <c r="B61" s="245" t="s">
        <v>43</v>
      </c>
      <c r="C61" s="245"/>
      <c r="D61" s="245"/>
      <c r="E61" s="245"/>
      <c r="F61" s="245"/>
      <c r="G61" s="18">
        <v>975</v>
      </c>
      <c r="H61" s="3" t="e">
        <f>ARENA!#REF!</f>
        <v>#REF!</v>
      </c>
      <c r="I61" s="17" t="e">
        <f t="shared" si="2"/>
        <v>#REF!</v>
      </c>
      <c r="K61" s="244"/>
      <c r="L61" s="244"/>
      <c r="M61" s="244"/>
      <c r="N61" s="244"/>
      <c r="O61" s="244"/>
      <c r="P61" s="244"/>
      <c r="Q61" s="244"/>
    </row>
    <row r="62" spans="1:17" x14ac:dyDescent="0.2">
      <c r="A62" s="14">
        <v>18117</v>
      </c>
      <c r="B62" s="245" t="s">
        <v>44</v>
      </c>
      <c r="C62" s="245"/>
      <c r="D62" s="245"/>
      <c r="E62" s="245"/>
      <c r="F62" s="245"/>
      <c r="G62" s="18">
        <v>300</v>
      </c>
      <c r="H62" s="3">
        <f>ARENA!I56</f>
        <v>0</v>
      </c>
      <c r="I62" s="17">
        <f t="shared" si="2"/>
        <v>0</v>
      </c>
      <c r="K62" s="244"/>
      <c r="L62" s="244"/>
      <c r="M62" s="244"/>
      <c r="N62" s="244"/>
      <c r="O62" s="244"/>
      <c r="P62" s="244"/>
      <c r="Q62" s="244"/>
    </row>
    <row r="63" spans="1:17" x14ac:dyDescent="0.2">
      <c r="A63" s="14">
        <v>18121</v>
      </c>
      <c r="B63" s="245" t="s">
        <v>45</v>
      </c>
      <c r="C63" s="245"/>
      <c r="D63" s="245"/>
      <c r="E63" s="245"/>
      <c r="F63" s="245"/>
      <c r="G63" s="18">
        <v>795</v>
      </c>
      <c r="H63" s="3" t="e">
        <f>ARENA!#REF!</f>
        <v>#REF!</v>
      </c>
      <c r="I63" s="17" t="e">
        <f t="shared" si="2"/>
        <v>#REF!</v>
      </c>
      <c r="K63" s="244"/>
      <c r="L63" s="244"/>
      <c r="M63" s="244"/>
      <c r="N63" s="244"/>
      <c r="O63" s="244"/>
      <c r="P63" s="244"/>
      <c r="Q63" s="244"/>
    </row>
    <row r="64" spans="1:17" x14ac:dyDescent="0.2">
      <c r="A64" s="14">
        <v>18105</v>
      </c>
      <c r="B64" s="245" t="s">
        <v>99</v>
      </c>
      <c r="C64" s="245"/>
      <c r="D64" s="245"/>
      <c r="E64" s="245"/>
      <c r="F64" s="245"/>
      <c r="G64" s="18">
        <v>350</v>
      </c>
      <c r="H64" s="3" t="e">
        <f>ARENA!#REF!</f>
        <v>#REF!</v>
      </c>
      <c r="I64" s="17" t="e">
        <f t="shared" si="2"/>
        <v>#REF!</v>
      </c>
      <c r="K64" s="244"/>
      <c r="L64" s="244"/>
      <c r="M64" s="244"/>
      <c r="N64" s="244"/>
      <c r="O64" s="244"/>
      <c r="P64" s="244"/>
      <c r="Q64" s="244"/>
    </row>
    <row r="65" spans="1:17" x14ac:dyDescent="0.2">
      <c r="A65" s="14">
        <v>18115</v>
      </c>
      <c r="B65" s="245" t="s">
        <v>46</v>
      </c>
      <c r="C65" s="245"/>
      <c r="D65" s="245"/>
      <c r="E65" s="245"/>
      <c r="F65" s="245"/>
      <c r="G65" s="18">
        <v>640</v>
      </c>
      <c r="H65" s="3" t="e">
        <f>ARENA!#REF!</f>
        <v>#REF!</v>
      </c>
      <c r="I65" s="17" t="e">
        <f t="shared" si="2"/>
        <v>#REF!</v>
      </c>
      <c r="K65" s="244"/>
      <c r="L65" s="244"/>
      <c r="M65" s="244"/>
      <c r="N65" s="244"/>
      <c r="O65" s="244"/>
      <c r="P65" s="244"/>
      <c r="Q65" s="244"/>
    </row>
    <row r="66" spans="1:17" ht="16" x14ac:dyDescent="0.2">
      <c r="A66" s="12" t="s">
        <v>3</v>
      </c>
      <c r="B66" s="252" t="s">
        <v>9</v>
      </c>
      <c r="C66" s="252"/>
      <c r="D66" s="252"/>
      <c r="E66" s="252"/>
      <c r="F66" s="252"/>
      <c r="G66" s="20" t="s">
        <v>5</v>
      </c>
      <c r="H66" s="20" t="s">
        <v>6</v>
      </c>
      <c r="I66" s="13" t="s">
        <v>87</v>
      </c>
      <c r="K66" s="13" t="s">
        <v>101</v>
      </c>
      <c r="L66" s="13" t="s">
        <v>100</v>
      </c>
      <c r="M66" s="13">
        <v>19002</v>
      </c>
      <c r="N66" s="13"/>
      <c r="O66" s="13"/>
      <c r="P66" s="13"/>
      <c r="Q66" s="13"/>
    </row>
    <row r="67" spans="1:17" x14ac:dyDescent="0.2">
      <c r="A67" s="21">
        <v>14105</v>
      </c>
      <c r="B67" s="253" t="s">
        <v>102</v>
      </c>
      <c r="C67" s="253"/>
      <c r="D67" s="253"/>
      <c r="E67" s="253"/>
      <c r="F67" s="253"/>
      <c r="G67" s="18">
        <v>1200</v>
      </c>
      <c r="H67" s="3">
        <f>ARENA!I58</f>
        <v>0</v>
      </c>
      <c r="I67" s="17">
        <f t="shared" si="2"/>
        <v>0</v>
      </c>
      <c r="K67" s="244"/>
      <c r="L67" s="244"/>
      <c r="M67" s="244"/>
      <c r="N67" s="244"/>
      <c r="O67" s="244"/>
      <c r="P67" s="244"/>
      <c r="Q67" s="244"/>
    </row>
    <row r="68" spans="1:17" x14ac:dyDescent="0.2">
      <c r="A68" s="21">
        <v>14110</v>
      </c>
      <c r="B68" s="253" t="s">
        <v>103</v>
      </c>
      <c r="C68" s="253"/>
      <c r="D68" s="253"/>
      <c r="E68" s="253"/>
      <c r="F68" s="253"/>
      <c r="G68" s="18">
        <v>1800</v>
      </c>
      <c r="H68" s="3">
        <f>ARENA!I59</f>
        <v>0</v>
      </c>
      <c r="I68" s="17">
        <f t="shared" si="2"/>
        <v>0</v>
      </c>
      <c r="K68" s="244"/>
      <c r="L68" s="244"/>
      <c r="M68" s="244"/>
      <c r="N68" s="244"/>
      <c r="O68" s="244"/>
      <c r="P68" s="244"/>
      <c r="Q68" s="244"/>
    </row>
    <row r="69" spans="1:17" ht="15" customHeight="1" x14ac:dyDescent="0.2">
      <c r="A69" s="21">
        <v>14108</v>
      </c>
      <c r="B69" s="241" t="s">
        <v>47</v>
      </c>
      <c r="C69" s="241"/>
      <c r="D69" s="241"/>
      <c r="E69" s="241"/>
      <c r="F69" s="241"/>
      <c r="G69" s="18">
        <v>2500</v>
      </c>
      <c r="H69" s="3">
        <f>ARENA!I60</f>
        <v>0</v>
      </c>
      <c r="I69" s="17">
        <f t="shared" si="2"/>
        <v>0</v>
      </c>
      <c r="K69" s="244"/>
      <c r="L69" s="244"/>
      <c r="M69" s="244"/>
      <c r="N69" s="244"/>
      <c r="O69" s="244"/>
      <c r="P69" s="244"/>
      <c r="Q69" s="244"/>
    </row>
    <row r="70" spans="1:17" ht="15" customHeight="1" x14ac:dyDescent="0.2">
      <c r="A70" s="21">
        <v>14113</v>
      </c>
      <c r="B70" s="241" t="s">
        <v>48</v>
      </c>
      <c r="C70" s="241"/>
      <c r="D70" s="241"/>
      <c r="E70" s="241"/>
      <c r="F70" s="241"/>
      <c r="G70" s="18">
        <v>4250</v>
      </c>
      <c r="H70" s="3">
        <f>ARENA!I64</f>
        <v>0</v>
      </c>
      <c r="I70" s="17">
        <f t="shared" si="2"/>
        <v>0</v>
      </c>
      <c r="K70" s="244"/>
      <c r="L70" s="244"/>
      <c r="M70" s="244"/>
      <c r="N70" s="244"/>
      <c r="O70" s="244"/>
      <c r="P70" s="244"/>
      <c r="Q70" s="244"/>
    </row>
    <row r="71" spans="1:17" x14ac:dyDescent="0.2">
      <c r="A71" s="21">
        <v>19002</v>
      </c>
      <c r="B71" s="251" t="s">
        <v>104</v>
      </c>
      <c r="C71" s="251"/>
      <c r="D71" s="251"/>
      <c r="E71" s="251"/>
      <c r="F71" s="251"/>
      <c r="G71" s="18">
        <v>900</v>
      </c>
      <c r="H71" s="3">
        <f>ARENA!I65</f>
        <v>0</v>
      </c>
      <c r="I71" s="17">
        <f t="shared" si="2"/>
        <v>0</v>
      </c>
      <c r="K71" s="244"/>
      <c r="L71" s="244"/>
      <c r="M71" s="244"/>
      <c r="N71" s="244"/>
      <c r="O71" s="244"/>
      <c r="P71" s="244"/>
      <c r="Q71" s="244"/>
    </row>
    <row r="72" spans="1:17" ht="16" x14ac:dyDescent="0.2">
      <c r="A72" s="12" t="s">
        <v>3</v>
      </c>
      <c r="B72" s="252" t="s">
        <v>10</v>
      </c>
      <c r="C72" s="252"/>
      <c r="D72" s="252"/>
      <c r="E72" s="252"/>
      <c r="F72" s="252"/>
      <c r="G72" s="20" t="s">
        <v>5</v>
      </c>
      <c r="H72" s="20" t="s">
        <v>6</v>
      </c>
      <c r="I72" s="13" t="s">
        <v>87</v>
      </c>
      <c r="K72" s="240">
        <v>12101</v>
      </c>
      <c r="L72" s="240"/>
      <c r="M72" s="13">
        <v>12102</v>
      </c>
      <c r="N72" s="13">
        <v>12100</v>
      </c>
      <c r="O72" s="13"/>
      <c r="P72" s="13"/>
      <c r="Q72" s="13"/>
    </row>
    <row r="73" spans="1:17" x14ac:dyDescent="0.2">
      <c r="A73" s="14">
        <v>11001</v>
      </c>
      <c r="B73" s="245" t="s">
        <v>49</v>
      </c>
      <c r="C73" s="245"/>
      <c r="D73" s="245"/>
      <c r="E73" s="245"/>
      <c r="F73" s="245"/>
      <c r="G73" s="18">
        <v>600</v>
      </c>
      <c r="H73" s="3" t="e">
        <f>ARENA!#REF!</f>
        <v>#REF!</v>
      </c>
      <c r="I73" s="17" t="e">
        <f t="shared" si="2"/>
        <v>#REF!</v>
      </c>
      <c r="K73" s="244"/>
      <c r="L73" s="244"/>
      <c r="M73" s="244"/>
      <c r="N73" s="244"/>
      <c r="O73" s="244"/>
      <c r="P73" s="244"/>
      <c r="Q73" s="244"/>
    </row>
    <row r="74" spans="1:17" x14ac:dyDescent="0.2">
      <c r="A74" s="14">
        <v>11003</v>
      </c>
      <c r="B74" s="245" t="s">
        <v>11</v>
      </c>
      <c r="C74" s="245"/>
      <c r="D74" s="245"/>
      <c r="E74" s="245"/>
      <c r="F74" s="245"/>
      <c r="G74" s="18">
        <v>1000</v>
      </c>
      <c r="H74" s="3" t="e">
        <f>ARENA!#REF!</f>
        <v>#REF!</v>
      </c>
      <c r="I74" s="17" t="e">
        <f t="shared" si="2"/>
        <v>#REF!</v>
      </c>
      <c r="K74" s="244"/>
      <c r="L74" s="244"/>
      <c r="M74" s="244"/>
      <c r="N74" s="244"/>
      <c r="O74" s="244"/>
      <c r="P74" s="244"/>
      <c r="Q74" s="244"/>
    </row>
    <row r="75" spans="1:17" x14ac:dyDescent="0.2">
      <c r="A75" s="14">
        <v>12002</v>
      </c>
      <c r="B75" s="245" t="s">
        <v>50</v>
      </c>
      <c r="C75" s="245"/>
      <c r="D75" s="245"/>
      <c r="E75" s="245"/>
      <c r="F75" s="245"/>
      <c r="G75" s="18">
        <v>340</v>
      </c>
      <c r="H75" s="3">
        <f>ARENA!I67</f>
        <v>0</v>
      </c>
      <c r="I75" s="17">
        <f t="shared" si="2"/>
        <v>0</v>
      </c>
      <c r="K75" s="244"/>
      <c r="L75" s="244"/>
      <c r="M75" s="244"/>
      <c r="N75" s="244"/>
      <c r="O75" s="244"/>
      <c r="P75" s="244"/>
      <c r="Q75" s="244"/>
    </row>
    <row r="76" spans="1:17" x14ac:dyDescent="0.2">
      <c r="A76" s="14">
        <v>12004</v>
      </c>
      <c r="B76" s="245" t="s">
        <v>12</v>
      </c>
      <c r="C76" s="245"/>
      <c r="D76" s="245"/>
      <c r="E76" s="245"/>
      <c r="F76" s="245"/>
      <c r="G76" s="18">
        <v>585</v>
      </c>
      <c r="H76" s="3">
        <f>ARENA!I68</f>
        <v>0</v>
      </c>
      <c r="I76" s="17">
        <f t="shared" si="2"/>
        <v>0</v>
      </c>
      <c r="K76" s="244"/>
      <c r="L76" s="244"/>
      <c r="M76" s="244"/>
      <c r="N76" s="244"/>
      <c r="O76" s="244"/>
      <c r="P76" s="244"/>
      <c r="Q76" s="244"/>
    </row>
    <row r="77" spans="1:17" x14ac:dyDescent="0.2">
      <c r="A77" s="14">
        <v>12010</v>
      </c>
      <c r="B77" s="245" t="s">
        <v>108</v>
      </c>
      <c r="C77" s="245"/>
      <c r="D77" s="245"/>
      <c r="E77" s="245"/>
      <c r="F77" s="245"/>
      <c r="G77" s="18">
        <v>430</v>
      </c>
      <c r="H77" s="3">
        <f>ARENA!I69</f>
        <v>0</v>
      </c>
      <c r="I77" s="17">
        <f t="shared" si="2"/>
        <v>0</v>
      </c>
      <c r="K77" s="244"/>
      <c r="L77" s="244"/>
      <c r="M77" s="244"/>
      <c r="N77" s="244"/>
      <c r="O77" s="244"/>
      <c r="P77" s="244"/>
      <c r="Q77" s="244"/>
    </row>
    <row r="78" spans="1:17" ht="16" x14ac:dyDescent="0.2">
      <c r="A78" s="12" t="s">
        <v>3</v>
      </c>
      <c r="B78" s="252" t="s">
        <v>13</v>
      </c>
      <c r="C78" s="252"/>
      <c r="D78" s="252"/>
      <c r="E78" s="252"/>
      <c r="F78" s="252"/>
      <c r="G78" s="20" t="s">
        <v>5</v>
      </c>
      <c r="H78" s="20" t="s">
        <v>6</v>
      </c>
      <c r="I78" s="13" t="s">
        <v>87</v>
      </c>
      <c r="K78" s="244"/>
      <c r="L78" s="244"/>
      <c r="M78" s="244"/>
      <c r="N78" s="244"/>
      <c r="O78" s="244"/>
      <c r="P78" s="244"/>
      <c r="Q78" s="244"/>
    </row>
    <row r="79" spans="1:17" x14ac:dyDescent="0.2">
      <c r="A79" s="14">
        <v>12101</v>
      </c>
      <c r="B79" s="245" t="s">
        <v>51</v>
      </c>
      <c r="C79" s="245"/>
      <c r="D79" s="245"/>
      <c r="E79" s="245"/>
      <c r="F79" s="245"/>
      <c r="G79" s="18">
        <v>350</v>
      </c>
      <c r="H79" s="3">
        <f>ARENA!I71</f>
        <v>0</v>
      </c>
      <c r="I79" s="17">
        <f t="shared" si="2"/>
        <v>0</v>
      </c>
      <c r="K79" s="244"/>
      <c r="L79" s="244"/>
      <c r="M79" s="244"/>
      <c r="N79" s="244"/>
      <c r="O79" s="244"/>
      <c r="P79" s="244"/>
      <c r="Q79" s="244"/>
    </row>
    <row r="80" spans="1:17" x14ac:dyDescent="0.2">
      <c r="A80" s="14">
        <v>12102</v>
      </c>
      <c r="B80" s="245" t="s">
        <v>106</v>
      </c>
      <c r="C80" s="245"/>
      <c r="D80" s="245"/>
      <c r="E80" s="245"/>
      <c r="F80" s="245"/>
      <c r="G80" s="18">
        <v>595</v>
      </c>
      <c r="H80" s="3">
        <f>ARENA!I72</f>
        <v>0</v>
      </c>
      <c r="I80" s="17">
        <f t="shared" si="2"/>
        <v>0</v>
      </c>
      <c r="K80" s="244"/>
      <c r="L80" s="244"/>
      <c r="M80" s="244"/>
      <c r="N80" s="244"/>
      <c r="O80" s="244"/>
      <c r="P80" s="244"/>
      <c r="Q80" s="244"/>
    </row>
    <row r="81" spans="1:18" x14ac:dyDescent="0.2">
      <c r="A81" s="14">
        <v>12100</v>
      </c>
      <c r="B81" s="245" t="s">
        <v>107</v>
      </c>
      <c r="C81" s="245"/>
      <c r="D81" s="245"/>
      <c r="E81" s="245"/>
      <c r="F81" s="245"/>
      <c r="G81" s="18">
        <v>220</v>
      </c>
      <c r="H81" s="3">
        <f>ARENA!I73</f>
        <v>0</v>
      </c>
      <c r="I81" s="17">
        <f t="shared" si="2"/>
        <v>0</v>
      </c>
      <c r="K81" s="244"/>
      <c r="L81" s="244"/>
      <c r="M81" s="244"/>
      <c r="N81" s="244"/>
      <c r="O81" s="244"/>
      <c r="P81" s="244"/>
      <c r="Q81" s="244"/>
    </row>
    <row r="82" spans="1:18" ht="16" x14ac:dyDescent="0.2">
      <c r="A82" s="12" t="s">
        <v>3</v>
      </c>
      <c r="B82" s="252" t="s">
        <v>14</v>
      </c>
      <c r="C82" s="252"/>
      <c r="D82" s="252"/>
      <c r="E82" s="252"/>
      <c r="F82" s="252"/>
      <c r="G82" s="20" t="s">
        <v>5</v>
      </c>
      <c r="H82" s="20" t="s">
        <v>6</v>
      </c>
      <c r="I82" s="13" t="s">
        <v>87</v>
      </c>
      <c r="K82" s="244"/>
      <c r="L82" s="244"/>
      <c r="M82" s="244"/>
      <c r="N82" s="244"/>
      <c r="O82" s="244"/>
      <c r="P82" s="244"/>
      <c r="Q82" s="244"/>
    </row>
    <row r="83" spans="1:18" x14ac:dyDescent="0.2">
      <c r="A83" s="14">
        <v>20001</v>
      </c>
      <c r="B83" s="251" t="s">
        <v>15</v>
      </c>
      <c r="C83" s="251"/>
      <c r="D83" s="251"/>
      <c r="E83" s="251"/>
      <c r="F83" s="251"/>
      <c r="G83" s="18">
        <v>2900</v>
      </c>
      <c r="H83" s="3" t="e">
        <f>ARENA!#REF!</f>
        <v>#REF!</v>
      </c>
      <c r="I83" s="17" t="e">
        <f t="shared" si="2"/>
        <v>#REF!</v>
      </c>
      <c r="K83" s="244"/>
      <c r="L83" s="244"/>
      <c r="M83" s="244"/>
      <c r="N83" s="244"/>
      <c r="O83" s="244"/>
      <c r="P83" s="244"/>
      <c r="Q83" s="244"/>
    </row>
    <row r="84" spans="1:18" x14ac:dyDescent="0.2">
      <c r="A84" s="14">
        <v>20002</v>
      </c>
      <c r="B84" s="251" t="s">
        <v>16</v>
      </c>
      <c r="C84" s="251"/>
      <c r="D84" s="251"/>
      <c r="E84" s="251"/>
      <c r="F84" s="251"/>
      <c r="G84" s="18">
        <v>1400</v>
      </c>
      <c r="H84" s="3" t="e">
        <f>ARENA!#REF!</f>
        <v>#REF!</v>
      </c>
      <c r="I84" s="17" t="e">
        <f t="shared" si="2"/>
        <v>#REF!</v>
      </c>
      <c r="K84" s="244"/>
      <c r="L84" s="244"/>
      <c r="M84" s="244"/>
      <c r="N84" s="244"/>
      <c r="O84" s="244"/>
      <c r="P84" s="244"/>
      <c r="Q84" s="244"/>
    </row>
    <row r="85" spans="1:18" ht="16" x14ac:dyDescent="0.2">
      <c r="A85" s="12" t="s">
        <v>3</v>
      </c>
      <c r="B85" s="252" t="s">
        <v>17</v>
      </c>
      <c r="C85" s="252"/>
      <c r="D85" s="252"/>
      <c r="E85" s="252"/>
      <c r="F85" s="252"/>
      <c r="G85" s="20" t="s">
        <v>5</v>
      </c>
      <c r="H85" s="20" t="s">
        <v>6</v>
      </c>
      <c r="I85" s="13" t="s">
        <v>87</v>
      </c>
      <c r="K85" s="13">
        <v>18003</v>
      </c>
      <c r="L85" s="13" t="s">
        <v>110</v>
      </c>
      <c r="M85" s="13" t="s">
        <v>109</v>
      </c>
      <c r="N85" s="13">
        <v>18211</v>
      </c>
      <c r="O85" s="13"/>
      <c r="P85" s="13"/>
      <c r="Q85" s="13"/>
      <c r="R85" s="22"/>
    </row>
    <row r="86" spans="1:18" x14ac:dyDescent="0.2">
      <c r="A86" s="14">
        <v>18003</v>
      </c>
      <c r="B86" s="245" t="s">
        <v>52</v>
      </c>
      <c r="C86" s="245"/>
      <c r="D86" s="245"/>
      <c r="E86" s="245"/>
      <c r="F86" s="245"/>
      <c r="G86" s="18">
        <v>715</v>
      </c>
      <c r="H86" s="3">
        <f>ARENA!I76</f>
        <v>0</v>
      </c>
      <c r="I86" s="17">
        <f t="shared" si="2"/>
        <v>0</v>
      </c>
      <c r="K86" s="244"/>
      <c r="L86" s="244"/>
      <c r="M86" s="244"/>
      <c r="N86" s="244"/>
      <c r="O86" s="244"/>
      <c r="P86" s="244"/>
      <c r="Q86" s="244"/>
    </row>
    <row r="87" spans="1:18" x14ac:dyDescent="0.2">
      <c r="A87" s="14">
        <v>18200</v>
      </c>
      <c r="B87" s="245" t="s">
        <v>53</v>
      </c>
      <c r="C87" s="245"/>
      <c r="D87" s="245"/>
      <c r="E87" s="245"/>
      <c r="F87" s="245"/>
      <c r="G87" s="18">
        <v>1320</v>
      </c>
      <c r="H87" s="3">
        <f>ARENA!I77</f>
        <v>0</v>
      </c>
      <c r="I87" s="17">
        <f t="shared" si="2"/>
        <v>0</v>
      </c>
      <c r="K87" s="244"/>
      <c r="L87" s="244"/>
      <c r="M87" s="244"/>
      <c r="N87" s="244"/>
      <c r="O87" s="244"/>
      <c r="P87" s="244"/>
      <c r="Q87" s="244"/>
    </row>
    <row r="88" spans="1:18" x14ac:dyDescent="0.2">
      <c r="A88" s="14">
        <v>18202</v>
      </c>
      <c r="B88" s="245" t="s">
        <v>54</v>
      </c>
      <c r="C88" s="245"/>
      <c r="D88" s="245"/>
      <c r="E88" s="245"/>
      <c r="F88" s="245"/>
      <c r="G88" s="18">
        <v>2100</v>
      </c>
      <c r="H88" s="3" t="e">
        <f>ARENA!#REF!</f>
        <v>#REF!</v>
      </c>
      <c r="I88" s="17" t="e">
        <f t="shared" si="2"/>
        <v>#REF!</v>
      </c>
      <c r="K88" s="244"/>
      <c r="L88" s="244"/>
      <c r="M88" s="244"/>
      <c r="N88" s="244"/>
      <c r="O88" s="244"/>
      <c r="P88" s="244"/>
      <c r="Q88" s="244"/>
    </row>
    <row r="89" spans="1:18" x14ac:dyDescent="0.2">
      <c r="A89" s="14">
        <v>18204</v>
      </c>
      <c r="B89" s="245" t="s">
        <v>55</v>
      </c>
      <c r="C89" s="245"/>
      <c r="D89" s="245"/>
      <c r="E89" s="245"/>
      <c r="F89" s="245"/>
      <c r="G89" s="18">
        <v>3250</v>
      </c>
      <c r="H89" s="3" t="e">
        <f>ARENA!#REF!</f>
        <v>#REF!</v>
      </c>
      <c r="I89" s="17" t="e">
        <f t="shared" si="2"/>
        <v>#REF!</v>
      </c>
      <c r="K89" s="244"/>
      <c r="L89" s="244"/>
      <c r="M89" s="244"/>
      <c r="N89" s="244"/>
      <c r="O89" s="244"/>
      <c r="P89" s="244"/>
      <c r="Q89" s="244"/>
    </row>
    <row r="90" spans="1:18" x14ac:dyDescent="0.2">
      <c r="A90" s="14">
        <v>18210</v>
      </c>
      <c r="B90" s="245" t="s">
        <v>56</v>
      </c>
      <c r="C90" s="245"/>
      <c r="D90" s="245"/>
      <c r="E90" s="245"/>
      <c r="F90" s="245"/>
      <c r="G90" s="18">
        <v>680</v>
      </c>
      <c r="H90" s="3">
        <f>ARENA!I78</f>
        <v>0</v>
      </c>
      <c r="I90" s="17">
        <f t="shared" si="2"/>
        <v>0</v>
      </c>
      <c r="K90" s="244"/>
      <c r="L90" s="244"/>
      <c r="M90" s="244"/>
      <c r="N90" s="244"/>
      <c r="O90" s="244"/>
      <c r="P90" s="244"/>
      <c r="Q90" s="244"/>
    </row>
    <row r="91" spans="1:18" x14ac:dyDescent="0.2">
      <c r="A91" s="14">
        <v>18212</v>
      </c>
      <c r="B91" s="245" t="s">
        <v>57</v>
      </c>
      <c r="C91" s="245"/>
      <c r="D91" s="245"/>
      <c r="E91" s="245"/>
      <c r="F91" s="245"/>
      <c r="G91" s="18">
        <v>995</v>
      </c>
      <c r="H91" s="3" t="e">
        <f>ARENA!#REF!</f>
        <v>#REF!</v>
      </c>
      <c r="I91" s="17" t="e">
        <f t="shared" si="2"/>
        <v>#REF!</v>
      </c>
      <c r="K91" s="244"/>
      <c r="L91" s="244"/>
      <c r="M91" s="244"/>
      <c r="N91" s="244"/>
      <c r="O91" s="244"/>
      <c r="P91" s="244"/>
      <c r="Q91" s="244"/>
    </row>
    <row r="92" spans="1:18" x14ac:dyDescent="0.2">
      <c r="A92" s="14">
        <v>18211</v>
      </c>
      <c r="B92" s="245" t="s">
        <v>58</v>
      </c>
      <c r="C92" s="245"/>
      <c r="D92" s="245"/>
      <c r="E92" s="245"/>
      <c r="F92" s="245"/>
      <c r="G92" s="18">
        <v>99</v>
      </c>
      <c r="H92" s="3">
        <f>ARENA!I79</f>
        <v>0</v>
      </c>
      <c r="I92" s="17">
        <f t="shared" si="2"/>
        <v>0</v>
      </c>
      <c r="K92" s="244"/>
      <c r="L92" s="244"/>
      <c r="M92" s="244"/>
      <c r="N92" s="244"/>
      <c r="O92" s="244"/>
      <c r="P92" s="244"/>
      <c r="Q92" s="244"/>
    </row>
    <row r="93" spans="1:18" x14ac:dyDescent="0.2">
      <c r="A93" s="14">
        <v>18999</v>
      </c>
      <c r="B93" s="245" t="s">
        <v>59</v>
      </c>
      <c r="C93" s="245"/>
      <c r="D93" s="245"/>
      <c r="E93" s="245"/>
      <c r="F93" s="245"/>
      <c r="G93" s="18">
        <v>715</v>
      </c>
      <c r="H93" s="3" t="e">
        <f>ARENA!#REF!</f>
        <v>#REF!</v>
      </c>
      <c r="I93" s="17" t="e">
        <f t="shared" si="2"/>
        <v>#REF!</v>
      </c>
      <c r="K93" s="244"/>
      <c r="L93" s="244"/>
      <c r="M93" s="244"/>
      <c r="N93" s="244"/>
      <c r="O93" s="244"/>
      <c r="P93" s="244"/>
      <c r="Q93" s="244"/>
    </row>
    <row r="94" spans="1:18" ht="17" x14ac:dyDescent="0.2">
      <c r="A94" s="23" t="s">
        <v>7</v>
      </c>
      <c r="B94" s="252" t="s">
        <v>18</v>
      </c>
      <c r="C94" s="252"/>
      <c r="D94" s="252"/>
      <c r="E94" s="252"/>
      <c r="F94" s="252"/>
      <c r="G94" s="20" t="s">
        <v>5</v>
      </c>
      <c r="H94" s="20" t="s">
        <v>6</v>
      </c>
      <c r="I94" s="13" t="s">
        <v>87</v>
      </c>
      <c r="K94" s="254"/>
      <c r="L94" s="254"/>
      <c r="M94" s="254"/>
      <c r="N94" s="254"/>
      <c r="O94" s="254"/>
      <c r="P94" s="254"/>
      <c r="Q94" s="254"/>
    </row>
    <row r="95" spans="1:18" x14ac:dyDescent="0.2">
      <c r="A95" s="14">
        <v>21001</v>
      </c>
      <c r="B95" s="245" t="s">
        <v>60</v>
      </c>
      <c r="C95" s="245"/>
      <c r="D95" s="245"/>
      <c r="E95" s="245"/>
      <c r="F95" s="245"/>
      <c r="G95" s="18">
        <v>295</v>
      </c>
      <c r="H95" s="3">
        <f>ARENA!I81</f>
        <v>0</v>
      </c>
      <c r="I95" s="17">
        <f t="shared" si="2"/>
        <v>0</v>
      </c>
      <c r="K95" s="254"/>
      <c r="L95" s="254"/>
      <c r="M95" s="254"/>
      <c r="N95" s="254"/>
      <c r="O95" s="254"/>
      <c r="P95" s="254"/>
      <c r="Q95" s="254"/>
    </row>
    <row r="96" spans="1:18" x14ac:dyDescent="0.2">
      <c r="A96" s="14">
        <v>21003</v>
      </c>
      <c r="B96" s="245" t="s">
        <v>61</v>
      </c>
      <c r="C96" s="245"/>
      <c r="D96" s="245"/>
      <c r="E96" s="245"/>
      <c r="F96" s="245"/>
      <c r="G96" s="18">
        <v>125</v>
      </c>
      <c r="H96" s="3">
        <f>ARENA!I82</f>
        <v>0</v>
      </c>
      <c r="I96" s="17">
        <f t="shared" si="2"/>
        <v>0</v>
      </c>
      <c r="K96" s="254"/>
      <c r="L96" s="254"/>
      <c r="M96" s="254"/>
      <c r="N96" s="254"/>
      <c r="O96" s="254"/>
      <c r="P96" s="254"/>
      <c r="Q96" s="254"/>
    </row>
    <row r="97" spans="1:17" x14ac:dyDescent="0.2">
      <c r="A97" s="14">
        <v>21200</v>
      </c>
      <c r="B97" s="245" t="s">
        <v>62</v>
      </c>
      <c r="C97" s="245"/>
      <c r="D97" s="245"/>
      <c r="E97" s="245"/>
      <c r="F97" s="245"/>
      <c r="G97" s="18">
        <v>185</v>
      </c>
      <c r="H97" s="3" t="e">
        <f>ARENA!#REF!</f>
        <v>#REF!</v>
      </c>
      <c r="I97" s="17" t="e">
        <f t="shared" si="2"/>
        <v>#REF!</v>
      </c>
      <c r="K97" s="254"/>
      <c r="L97" s="254"/>
      <c r="M97" s="254"/>
      <c r="N97" s="254"/>
      <c r="O97" s="254"/>
      <c r="P97" s="254"/>
      <c r="Q97" s="254"/>
    </row>
    <row r="98" spans="1:17" x14ac:dyDescent="0.2">
      <c r="A98" s="14">
        <v>21300</v>
      </c>
      <c r="B98" s="245" t="s">
        <v>63</v>
      </c>
      <c r="C98" s="245"/>
      <c r="D98" s="245"/>
      <c r="E98" s="245"/>
      <c r="F98" s="245"/>
      <c r="G98" s="18">
        <v>300</v>
      </c>
      <c r="H98" s="3" t="e">
        <f>ARENA!#REF!</f>
        <v>#REF!</v>
      </c>
      <c r="I98" s="17" t="e">
        <f t="shared" si="2"/>
        <v>#REF!</v>
      </c>
      <c r="K98" s="254"/>
      <c r="L98" s="254"/>
      <c r="M98" s="254"/>
      <c r="N98" s="254"/>
      <c r="O98" s="254"/>
      <c r="P98" s="254"/>
      <c r="Q98" s="254"/>
    </row>
    <row r="99" spans="1:17" ht="17" x14ac:dyDescent="0.2">
      <c r="A99" s="23" t="s">
        <v>7</v>
      </c>
      <c r="B99" s="252" t="s">
        <v>19</v>
      </c>
      <c r="C99" s="252"/>
      <c r="D99" s="252"/>
      <c r="E99" s="252"/>
      <c r="F99" s="252"/>
      <c r="G99" s="20" t="s">
        <v>5</v>
      </c>
      <c r="H99" s="20" t="s">
        <v>6</v>
      </c>
      <c r="I99" s="13" t="s">
        <v>87</v>
      </c>
      <c r="K99" s="254"/>
      <c r="L99" s="254"/>
      <c r="M99" s="254"/>
      <c r="N99" s="254"/>
      <c r="O99" s="254"/>
      <c r="P99" s="254"/>
      <c r="Q99" s="254"/>
    </row>
    <row r="100" spans="1:17" x14ac:dyDescent="0.2">
      <c r="A100" s="14">
        <v>25101</v>
      </c>
      <c r="B100" s="245" t="s">
        <v>64</v>
      </c>
      <c r="C100" s="245"/>
      <c r="D100" s="245"/>
      <c r="E100" s="245"/>
      <c r="F100" s="245"/>
      <c r="G100" s="18">
        <v>16</v>
      </c>
      <c r="H100" s="3">
        <f>ARENA!I84</f>
        <v>0</v>
      </c>
      <c r="I100" s="17">
        <f t="shared" si="2"/>
        <v>0</v>
      </c>
      <c r="K100" s="254"/>
      <c r="L100" s="254"/>
      <c r="M100" s="254"/>
      <c r="N100" s="254"/>
      <c r="O100" s="254"/>
      <c r="P100" s="254"/>
      <c r="Q100" s="254"/>
    </row>
    <row r="101" spans="1:17" x14ac:dyDescent="0.2">
      <c r="A101" s="14">
        <v>25201</v>
      </c>
      <c r="B101" s="251" t="s">
        <v>65</v>
      </c>
      <c r="C101" s="251"/>
      <c r="D101" s="251"/>
      <c r="E101" s="251"/>
      <c r="F101" s="251"/>
      <c r="G101" s="18">
        <v>420</v>
      </c>
      <c r="H101" s="3" t="e">
        <f>ARENA!#REF!</f>
        <v>#REF!</v>
      </c>
      <c r="I101" s="17" t="e">
        <f t="shared" si="2"/>
        <v>#REF!</v>
      </c>
      <c r="K101" s="254"/>
      <c r="L101" s="254"/>
      <c r="M101" s="254"/>
      <c r="N101" s="254"/>
      <c r="O101" s="254"/>
      <c r="P101" s="254"/>
      <c r="Q101" s="254"/>
    </row>
    <row r="102" spans="1:17" x14ac:dyDescent="0.2">
      <c r="A102" s="14">
        <v>30006</v>
      </c>
      <c r="B102" s="251" t="s">
        <v>66</v>
      </c>
      <c r="C102" s="251"/>
      <c r="D102" s="251"/>
      <c r="E102" s="251"/>
      <c r="F102" s="251"/>
      <c r="G102" s="18">
        <v>500</v>
      </c>
      <c r="H102" s="3">
        <f>ARENA!I85</f>
        <v>0</v>
      </c>
      <c r="I102" s="17">
        <f t="shared" si="2"/>
        <v>0</v>
      </c>
      <c r="K102" s="254"/>
      <c r="L102" s="254"/>
      <c r="M102" s="254"/>
      <c r="N102" s="254"/>
      <c r="O102" s="254"/>
      <c r="P102" s="254"/>
      <c r="Q102" s="254"/>
    </row>
    <row r="103" spans="1:17" x14ac:dyDescent="0.2">
      <c r="A103" s="14">
        <v>22020</v>
      </c>
      <c r="B103" s="251" t="s">
        <v>67</v>
      </c>
      <c r="C103" s="251"/>
      <c r="D103" s="251"/>
      <c r="E103" s="251"/>
      <c r="F103" s="251"/>
      <c r="G103" s="13" t="s">
        <v>20</v>
      </c>
      <c r="H103" s="8"/>
      <c r="I103" s="24"/>
      <c r="K103" s="254"/>
      <c r="L103" s="254"/>
      <c r="M103" s="254"/>
      <c r="N103" s="254"/>
      <c r="O103" s="254"/>
      <c r="P103" s="254"/>
      <c r="Q103" s="254"/>
    </row>
    <row r="104" spans="1:17" ht="17" x14ac:dyDescent="0.2">
      <c r="A104" s="23" t="s">
        <v>7</v>
      </c>
      <c r="B104" s="252" t="s">
        <v>21</v>
      </c>
      <c r="C104" s="252"/>
      <c r="D104" s="252"/>
      <c r="E104" s="252"/>
      <c r="F104" s="252"/>
      <c r="G104" s="20" t="s">
        <v>5</v>
      </c>
      <c r="H104" s="20" t="s">
        <v>6</v>
      </c>
      <c r="I104" s="13" t="s">
        <v>87</v>
      </c>
      <c r="K104" s="254"/>
      <c r="L104" s="254"/>
      <c r="M104" s="254"/>
      <c r="N104" s="254"/>
      <c r="O104" s="254"/>
      <c r="P104" s="254"/>
      <c r="Q104" s="254"/>
    </row>
    <row r="105" spans="1:17" ht="15" customHeight="1" x14ac:dyDescent="0.2">
      <c r="A105" s="255" t="s">
        <v>22</v>
      </c>
      <c r="B105" s="255"/>
      <c r="C105" s="255"/>
      <c r="D105" s="255"/>
      <c r="E105" s="255"/>
      <c r="F105" s="255"/>
      <c r="G105" s="255"/>
      <c r="H105" s="255"/>
      <c r="I105" s="8"/>
      <c r="K105" s="254"/>
      <c r="L105" s="254"/>
      <c r="M105" s="254"/>
      <c r="N105" s="254"/>
      <c r="O105" s="254"/>
      <c r="P105" s="254"/>
      <c r="Q105" s="254"/>
    </row>
    <row r="106" spans="1:17" x14ac:dyDescent="0.2">
      <c r="A106" s="14">
        <v>12120</v>
      </c>
      <c r="B106" s="245" t="s">
        <v>68</v>
      </c>
      <c r="C106" s="245"/>
      <c r="D106" s="245"/>
      <c r="E106" s="245"/>
      <c r="F106" s="245"/>
      <c r="G106" s="18">
        <v>500</v>
      </c>
      <c r="H106" s="3">
        <f>ARENA!I89</f>
        <v>0</v>
      </c>
      <c r="I106" s="17">
        <f t="shared" ref="I106:I115" si="3">G106*H106</f>
        <v>0</v>
      </c>
      <c r="K106" s="254"/>
      <c r="L106" s="254"/>
      <c r="M106" s="254"/>
      <c r="N106" s="254"/>
      <c r="O106" s="254"/>
      <c r="P106" s="254"/>
      <c r="Q106" s="254"/>
    </row>
    <row r="107" spans="1:17" x14ac:dyDescent="0.2">
      <c r="A107" s="14">
        <v>12121</v>
      </c>
      <c r="B107" s="245" t="s">
        <v>69</v>
      </c>
      <c r="C107" s="245"/>
      <c r="D107" s="245"/>
      <c r="E107" s="245"/>
      <c r="F107" s="245"/>
      <c r="G107" s="18">
        <v>500</v>
      </c>
      <c r="H107" s="3">
        <f>ARENA!I90</f>
        <v>0</v>
      </c>
      <c r="I107" s="17">
        <f t="shared" si="3"/>
        <v>0</v>
      </c>
      <c r="K107" s="254"/>
      <c r="L107" s="254"/>
      <c r="M107" s="254"/>
      <c r="N107" s="254"/>
      <c r="O107" s="254"/>
      <c r="P107" s="254"/>
      <c r="Q107" s="254"/>
    </row>
    <row r="108" spans="1:17" x14ac:dyDescent="0.2">
      <c r="A108" s="14">
        <v>12122</v>
      </c>
      <c r="B108" s="245" t="s">
        <v>70</v>
      </c>
      <c r="C108" s="245"/>
      <c r="D108" s="245"/>
      <c r="E108" s="245"/>
      <c r="F108" s="245"/>
      <c r="G108" s="18">
        <v>625</v>
      </c>
      <c r="H108" s="3">
        <f>ARENA!I91</f>
        <v>0</v>
      </c>
      <c r="I108" s="17">
        <f t="shared" si="3"/>
        <v>0</v>
      </c>
      <c r="K108" s="254"/>
      <c r="L108" s="254"/>
      <c r="M108" s="254"/>
      <c r="N108" s="254"/>
      <c r="O108" s="254"/>
      <c r="P108" s="254"/>
      <c r="Q108" s="254"/>
    </row>
    <row r="109" spans="1:17" x14ac:dyDescent="0.2">
      <c r="A109" s="14">
        <v>12123</v>
      </c>
      <c r="B109" s="245" t="s">
        <v>71</v>
      </c>
      <c r="C109" s="245"/>
      <c r="D109" s="245"/>
      <c r="E109" s="245"/>
      <c r="F109" s="245"/>
      <c r="G109" s="18">
        <v>625</v>
      </c>
      <c r="H109" s="3" t="e">
        <f>ARENA!#REF!</f>
        <v>#REF!</v>
      </c>
      <c r="I109" s="17" t="e">
        <f t="shared" si="3"/>
        <v>#REF!</v>
      </c>
      <c r="K109" s="254"/>
      <c r="L109" s="254"/>
      <c r="M109" s="254"/>
      <c r="N109" s="254"/>
      <c r="O109" s="254"/>
      <c r="P109" s="254"/>
      <c r="Q109" s="254"/>
    </row>
    <row r="110" spans="1:17" x14ac:dyDescent="0.2">
      <c r="A110" s="14">
        <v>13090</v>
      </c>
      <c r="B110" s="245" t="s">
        <v>72</v>
      </c>
      <c r="C110" s="245"/>
      <c r="D110" s="245"/>
      <c r="E110" s="245"/>
      <c r="F110" s="245"/>
      <c r="G110" s="18">
        <v>500</v>
      </c>
      <c r="H110" s="3">
        <f>ARENA!I92</f>
        <v>0</v>
      </c>
      <c r="I110" s="17">
        <f t="shared" si="3"/>
        <v>0</v>
      </c>
      <c r="K110" s="254"/>
      <c r="L110" s="254"/>
      <c r="M110" s="254"/>
      <c r="N110" s="254"/>
      <c r="O110" s="254"/>
      <c r="P110" s="254"/>
      <c r="Q110" s="254"/>
    </row>
    <row r="111" spans="1:17" ht="16" x14ac:dyDescent="0.2">
      <c r="A111" s="23"/>
      <c r="B111" s="252" t="s">
        <v>125</v>
      </c>
      <c r="C111" s="252"/>
      <c r="D111" s="252"/>
      <c r="E111" s="252"/>
      <c r="F111" s="252"/>
      <c r="G111" s="20"/>
      <c r="H111" s="20" t="s">
        <v>6</v>
      </c>
      <c r="I111" s="13" t="s">
        <v>87</v>
      </c>
    </row>
    <row r="112" spans="1:17" s="6" customFormat="1" x14ac:dyDescent="0.2">
      <c r="A112" s="14">
        <v>12010</v>
      </c>
      <c r="B112" s="245" t="s">
        <v>126</v>
      </c>
      <c r="C112" s="245"/>
      <c r="D112" s="245"/>
      <c r="E112" s="245"/>
      <c r="F112" s="245"/>
      <c r="G112" s="18">
        <v>3000</v>
      </c>
      <c r="H112" s="3" t="e">
        <f>ARENA!#REF!</f>
        <v>#REF!</v>
      </c>
      <c r="I112" s="17" t="e">
        <f t="shared" si="3"/>
        <v>#REF!</v>
      </c>
    </row>
    <row r="113" spans="1:9" s="6" customFormat="1" ht="16" x14ac:dyDescent="0.2">
      <c r="A113" s="23"/>
      <c r="B113" s="252" t="s">
        <v>23</v>
      </c>
      <c r="C113" s="252"/>
      <c r="D113" s="252"/>
      <c r="E113" s="252"/>
      <c r="F113" s="252"/>
      <c r="G113" s="20"/>
      <c r="H113" s="20" t="s">
        <v>6</v>
      </c>
      <c r="I113" s="13" t="s">
        <v>87</v>
      </c>
    </row>
    <row r="114" spans="1:9" s="6" customFormat="1" x14ac:dyDescent="0.2">
      <c r="A114" s="14"/>
      <c r="B114" s="245"/>
      <c r="C114" s="245"/>
      <c r="D114" s="245"/>
      <c r="E114" s="245"/>
      <c r="F114" s="245"/>
      <c r="G114" s="17"/>
      <c r="H114" s="3">
        <f>ARENA!I94</f>
        <v>0</v>
      </c>
      <c r="I114" s="17">
        <f t="shared" si="3"/>
        <v>0</v>
      </c>
    </row>
    <row r="115" spans="1:9" s="6" customFormat="1" x14ac:dyDescent="0.2">
      <c r="A115" s="14"/>
      <c r="B115" s="245"/>
      <c r="C115" s="245"/>
      <c r="D115" s="245"/>
      <c r="E115" s="245"/>
      <c r="F115" s="245"/>
      <c r="G115" s="17"/>
      <c r="H115" s="3">
        <f>ARENA!I95</f>
        <v>0</v>
      </c>
      <c r="I115" s="17">
        <f t="shared" si="3"/>
        <v>0</v>
      </c>
    </row>
    <row r="116" spans="1:9" s="6" customFormat="1" x14ac:dyDescent="0.2">
      <c r="B116" s="28"/>
      <c r="C116" s="28"/>
      <c r="D116" s="28"/>
      <c r="E116" s="28"/>
      <c r="F116" s="28"/>
      <c r="G116" s="28"/>
      <c r="H116" s="30">
        <v>1</v>
      </c>
      <c r="I116" s="29" t="e">
        <f>SUBTOTAL(9,I15:I20,I22:I37,I39:I40,I42:I50,I52:I55,I57:I65,I67:I71,I73:I77,I79:I81,I83:I84,I86:I93,I95:I98,I100:I102,I106:I110,I112,I114:I115)</f>
        <v>#REF!</v>
      </c>
    </row>
    <row r="117" spans="1:9" s="6" customFormat="1" x14ac:dyDescent="0.2">
      <c r="A117" s="259" t="s">
        <v>121</v>
      </c>
      <c r="B117" s="259"/>
      <c r="C117" s="259"/>
      <c r="D117" s="259"/>
      <c r="E117" s="259"/>
      <c r="F117" s="259"/>
      <c r="G117" s="259"/>
      <c r="H117" s="259"/>
      <c r="I117" s="259"/>
    </row>
    <row r="118" spans="1:9" s="6" customFormat="1" x14ac:dyDescent="0.2">
      <c r="A118" s="260" t="s">
        <v>123</v>
      </c>
      <c r="B118" s="260"/>
      <c r="C118" s="260"/>
      <c r="D118" s="260"/>
      <c r="E118" s="261" t="s">
        <v>124</v>
      </c>
      <c r="F118" s="261"/>
      <c r="G118" s="4"/>
      <c r="H118" s="5"/>
      <c r="I118" s="5"/>
    </row>
    <row r="119" spans="1:9" s="6" customFormat="1" x14ac:dyDescent="0.2">
      <c r="A119" s="256" t="s">
        <v>122</v>
      </c>
      <c r="B119" s="256"/>
      <c r="C119" s="256"/>
      <c r="D119" s="256"/>
      <c r="E119" s="257">
        <f>SUM(I15:I20)</f>
        <v>0</v>
      </c>
      <c r="F119" s="258"/>
      <c r="G119" s="4"/>
      <c r="H119" s="5"/>
      <c r="I119" s="5"/>
    </row>
    <row r="120" spans="1:9" s="6" customFormat="1" x14ac:dyDescent="0.2">
      <c r="A120" s="256" t="s">
        <v>128</v>
      </c>
      <c r="B120" s="256"/>
      <c r="C120" s="256"/>
      <c r="D120" s="256"/>
      <c r="E120" s="257" t="e">
        <f>SUM(I22:I37)</f>
        <v>#REF!</v>
      </c>
      <c r="F120" s="258"/>
      <c r="G120" s="4"/>
      <c r="H120" s="5"/>
      <c r="I120" s="5"/>
    </row>
    <row r="121" spans="1:9" s="6" customFormat="1" x14ac:dyDescent="0.2">
      <c r="A121" s="256" t="s">
        <v>129</v>
      </c>
      <c r="B121" s="256"/>
      <c r="C121" s="256"/>
      <c r="D121" s="256"/>
      <c r="E121" s="257" t="e">
        <f>SUM(I39:I40)</f>
        <v>#REF!</v>
      </c>
      <c r="F121" s="258"/>
      <c r="G121" s="4"/>
      <c r="H121" s="5"/>
      <c r="I121" s="5"/>
    </row>
    <row r="122" spans="1:9" s="6" customFormat="1" x14ac:dyDescent="0.2">
      <c r="A122" s="256" t="s">
        <v>130</v>
      </c>
      <c r="B122" s="256"/>
      <c r="C122" s="256"/>
      <c r="D122" s="256"/>
      <c r="E122" s="257" t="e">
        <f>SUM(I42:I50)</f>
        <v>#REF!</v>
      </c>
      <c r="F122" s="258"/>
      <c r="G122" s="4"/>
      <c r="H122" s="5"/>
      <c r="I122" s="5"/>
    </row>
    <row r="123" spans="1:9" s="6" customFormat="1" x14ac:dyDescent="0.2">
      <c r="A123" s="256" t="s">
        <v>132</v>
      </c>
      <c r="B123" s="256"/>
      <c r="C123" s="256"/>
      <c r="D123" s="256"/>
      <c r="E123" s="257" t="e">
        <f>SUM(I52:I55)</f>
        <v>#REF!</v>
      </c>
      <c r="F123" s="258"/>
      <c r="G123" s="4"/>
      <c r="H123" s="5"/>
      <c r="I123" s="5"/>
    </row>
    <row r="124" spans="1:9" s="6" customFormat="1" x14ac:dyDescent="0.2">
      <c r="A124" s="256" t="s">
        <v>133</v>
      </c>
      <c r="B124" s="256"/>
      <c r="C124" s="256"/>
      <c r="D124" s="256"/>
      <c r="E124" s="257" t="e">
        <f>SUM(I57:I65)</f>
        <v>#REF!</v>
      </c>
      <c r="F124" s="258"/>
      <c r="G124" s="4"/>
      <c r="H124" s="5"/>
      <c r="I124" s="5"/>
    </row>
    <row r="125" spans="1:9" s="6" customFormat="1" x14ac:dyDescent="0.2">
      <c r="A125" s="256" t="s">
        <v>134</v>
      </c>
      <c r="B125" s="256"/>
      <c r="C125" s="256"/>
      <c r="D125" s="256"/>
      <c r="E125" s="257">
        <f>SUM(I67:I71)</f>
        <v>0</v>
      </c>
      <c r="F125" s="258"/>
      <c r="G125" s="4"/>
      <c r="H125" s="5"/>
      <c r="I125" s="5"/>
    </row>
    <row r="126" spans="1:9" s="6" customFormat="1" x14ac:dyDescent="0.2">
      <c r="A126" s="256" t="s">
        <v>135</v>
      </c>
      <c r="B126" s="256"/>
      <c r="C126" s="256"/>
      <c r="D126" s="256"/>
      <c r="E126" s="257" t="e">
        <f>SUM(I73:I77)</f>
        <v>#REF!</v>
      </c>
      <c r="F126" s="258"/>
      <c r="G126" s="4"/>
      <c r="H126" s="5"/>
      <c r="I126" s="5"/>
    </row>
    <row r="127" spans="1:9" s="6" customFormat="1" x14ac:dyDescent="0.2">
      <c r="A127" s="256" t="s">
        <v>136</v>
      </c>
      <c r="B127" s="256"/>
      <c r="C127" s="256"/>
      <c r="D127" s="256"/>
      <c r="E127" s="257">
        <f>SUM(I79:I81)</f>
        <v>0</v>
      </c>
      <c r="F127" s="258"/>
      <c r="G127" s="4"/>
      <c r="H127" s="5"/>
      <c r="I127" s="5"/>
    </row>
    <row r="128" spans="1:9" s="6" customFormat="1" x14ac:dyDescent="0.2">
      <c r="A128" s="256" t="s">
        <v>137</v>
      </c>
      <c r="B128" s="256"/>
      <c r="C128" s="256"/>
      <c r="D128" s="256"/>
      <c r="E128" s="257" t="e">
        <f>SUM(I83:I84)</f>
        <v>#REF!</v>
      </c>
      <c r="F128" s="258"/>
      <c r="G128" s="4"/>
      <c r="H128" s="5"/>
      <c r="I128" s="5"/>
    </row>
    <row r="129" spans="1:9" s="6" customFormat="1" x14ac:dyDescent="0.2">
      <c r="A129" s="256" t="s">
        <v>138</v>
      </c>
      <c r="B129" s="256"/>
      <c r="C129" s="256"/>
      <c r="D129" s="256"/>
      <c r="E129" s="257" t="e">
        <f>SUM(I86:I93)</f>
        <v>#REF!</v>
      </c>
      <c r="F129" s="258"/>
      <c r="G129" s="4"/>
      <c r="H129" s="5"/>
      <c r="I129" s="5"/>
    </row>
    <row r="130" spans="1:9" s="6" customFormat="1" x14ac:dyDescent="0.2">
      <c r="A130" s="256" t="s">
        <v>139</v>
      </c>
      <c r="B130" s="256"/>
      <c r="C130" s="256"/>
      <c r="D130" s="256"/>
      <c r="E130" s="257" t="e">
        <f>SUM(I95:I98)</f>
        <v>#REF!</v>
      </c>
      <c r="F130" s="258"/>
      <c r="G130" s="4"/>
      <c r="H130" s="5"/>
      <c r="I130" s="5"/>
    </row>
    <row r="131" spans="1:9" s="6" customFormat="1" x14ac:dyDescent="0.2">
      <c r="A131" s="256" t="s">
        <v>140</v>
      </c>
      <c r="B131" s="256"/>
      <c r="C131" s="256"/>
      <c r="D131" s="256"/>
      <c r="E131" s="257" t="e">
        <f>SUM(I100:I102)</f>
        <v>#REF!</v>
      </c>
      <c r="F131" s="258"/>
      <c r="G131" s="4"/>
      <c r="H131" s="5"/>
      <c r="I131" s="5"/>
    </row>
    <row r="132" spans="1:9" s="6" customFormat="1" x14ac:dyDescent="0.2">
      <c r="A132" s="256" t="s">
        <v>141</v>
      </c>
      <c r="B132" s="256"/>
      <c r="C132" s="256"/>
      <c r="D132" s="256"/>
      <c r="E132" s="257" t="e">
        <f>SUM(I106:I110)</f>
        <v>#REF!</v>
      </c>
      <c r="F132" s="258"/>
      <c r="G132" s="4"/>
      <c r="H132" s="5"/>
      <c r="I132" s="5"/>
    </row>
    <row r="133" spans="1:9" s="6" customFormat="1" x14ac:dyDescent="0.2">
      <c r="A133" s="256" t="s">
        <v>142</v>
      </c>
      <c r="B133" s="256"/>
      <c r="C133" s="256"/>
      <c r="D133" s="256"/>
      <c r="E133" s="257" t="e">
        <f>SUM(I112)</f>
        <v>#REF!</v>
      </c>
      <c r="F133" s="258"/>
      <c r="G133" s="4"/>
      <c r="H133" s="5"/>
      <c r="I133" s="5"/>
    </row>
    <row r="134" spans="1:9" s="6" customFormat="1" x14ac:dyDescent="0.2">
      <c r="A134" s="256" t="s">
        <v>143</v>
      </c>
      <c r="B134" s="256"/>
      <c r="C134" s="256"/>
      <c r="D134" s="256"/>
      <c r="E134" s="257">
        <f>SUM(I114:I115)</f>
        <v>0</v>
      </c>
      <c r="F134" s="258"/>
      <c r="G134" s="4"/>
      <c r="H134" s="5"/>
      <c r="I134" s="5"/>
    </row>
    <row r="135" spans="1:9" s="6" customFormat="1" ht="16" x14ac:dyDescent="0.2">
      <c r="A135" s="256" t="s">
        <v>144</v>
      </c>
      <c r="B135" s="256"/>
      <c r="C135" s="256"/>
      <c r="D135" s="256"/>
      <c r="E135" s="267" t="e">
        <f>SUM(E119:F134)</f>
        <v>#REF!</v>
      </c>
      <c r="F135" s="268"/>
      <c r="G135" s="4"/>
      <c r="H135" s="5"/>
      <c r="I135" s="5"/>
    </row>
    <row r="136" spans="1:9" s="6" customFormat="1" ht="16" x14ac:dyDescent="0.2">
      <c r="A136" s="256" t="s">
        <v>145</v>
      </c>
      <c r="B136" s="256"/>
      <c r="C136" s="256"/>
      <c r="D136" s="256"/>
      <c r="E136" s="267" t="e">
        <f>E135*0.25</f>
        <v>#REF!</v>
      </c>
      <c r="F136" s="268"/>
      <c r="G136" s="4"/>
      <c r="H136" s="5"/>
      <c r="I136" s="5"/>
    </row>
    <row r="137" spans="1:9" s="6" customFormat="1" ht="16" x14ac:dyDescent="0.2">
      <c r="A137" s="256" t="s">
        <v>144</v>
      </c>
      <c r="B137" s="256"/>
      <c r="C137" s="256"/>
      <c r="D137" s="256"/>
      <c r="E137" s="267" t="e">
        <f>E135+E136</f>
        <v>#REF!</v>
      </c>
      <c r="F137" s="268"/>
      <c r="G137" s="4"/>
      <c r="H137" s="5"/>
      <c r="I137" s="5"/>
    </row>
    <row r="138" spans="1:9" s="6" customFormat="1" ht="17.25" customHeight="1" x14ac:dyDescent="0.2">
      <c r="A138" s="4"/>
      <c r="B138" s="4"/>
      <c r="C138" s="4"/>
      <c r="D138" s="4"/>
      <c r="E138" s="4"/>
      <c r="F138" s="4"/>
      <c r="G138" s="4"/>
      <c r="H138" s="5"/>
      <c r="I138" s="5"/>
    </row>
    <row r="139" spans="1:9" s="6" customFormat="1" ht="20.25" customHeight="1" x14ac:dyDescent="0.2">
      <c r="A139" s="265" t="s">
        <v>115</v>
      </c>
      <c r="B139" s="265"/>
      <c r="C139" s="262">
        <f>C10</f>
        <v>0</v>
      </c>
      <c r="D139" s="262"/>
      <c r="E139" s="262"/>
      <c r="F139" s="4"/>
      <c r="G139" s="26" t="s">
        <v>146</v>
      </c>
      <c r="H139" s="264">
        <f>F9</f>
        <v>0</v>
      </c>
      <c r="I139" s="264"/>
    </row>
    <row r="140" spans="1:9" s="6" customFormat="1" ht="28.5" customHeight="1" x14ac:dyDescent="0.2">
      <c r="A140" s="266" t="s">
        <v>0</v>
      </c>
      <c r="B140" s="266"/>
      <c r="C140" s="262">
        <f>C9</f>
        <v>0</v>
      </c>
      <c r="D140" s="262"/>
      <c r="E140" s="262"/>
      <c r="F140" s="4"/>
      <c r="G140" s="26" t="s">
        <v>147</v>
      </c>
      <c r="H140" s="264">
        <f>H9</f>
        <v>0</v>
      </c>
      <c r="I140" s="264"/>
    </row>
    <row r="141" spans="1:9" s="6" customFormat="1" ht="19.5" customHeight="1" x14ac:dyDescent="0.2">
      <c r="A141" s="25" t="s">
        <v>119</v>
      </c>
      <c r="B141" s="262">
        <f>G10</f>
        <v>0</v>
      </c>
      <c r="C141" s="262"/>
      <c r="D141" s="262"/>
      <c r="E141" s="262"/>
      <c r="F141" s="4"/>
      <c r="G141" s="26" t="s">
        <v>150</v>
      </c>
      <c r="H141" s="263">
        <f ca="1">TODAY()</f>
        <v>46070</v>
      </c>
      <c r="I141" s="264"/>
    </row>
    <row r="143" spans="1:9" s="6" customFormat="1" x14ac:dyDescent="0.2">
      <c r="A143" s="27" t="s">
        <v>152</v>
      </c>
      <c r="B143" s="27"/>
      <c r="C143" s="27"/>
      <c r="D143" s="27"/>
      <c r="E143" s="4"/>
      <c r="F143" s="4"/>
      <c r="G143" s="4"/>
      <c r="H143" s="5"/>
      <c r="I143" s="5"/>
    </row>
  </sheetData>
  <sheetProtection insertRows="0"/>
  <protectedRanges>
    <protectedRange sqref="H39:H40 H112 H114:H116 H22:H37 H42:H50 H52:H55 H57:H65 H67:H71 H73:H77 H79:H81 H83:H84 H86:H93 H95:H98 H100:H102 H106:H110 H15:H20" name="Område2"/>
    <protectedRange sqref="C9 C10:E10 G10:I10 H11:I11 G12:I13 C11:F11 B12:D13" name="Område1"/>
  </protectedRanges>
  <autoFilter ref="A14:I137" xr:uid="{45768C09-F8E2-4397-B8FB-EDFF70269CF4}">
    <filterColumn colId="1" showButton="0"/>
    <filterColumn colId="2" showButton="0"/>
    <filterColumn colId="3" showButton="0"/>
    <filterColumn colId="4" showButton="0"/>
  </autoFilter>
  <mergeCells count="246">
    <mergeCell ref="B141:E141"/>
    <mergeCell ref="H141:I141"/>
    <mergeCell ref="A139:B139"/>
    <mergeCell ref="C139:E139"/>
    <mergeCell ref="H139:I139"/>
    <mergeCell ref="A140:B140"/>
    <mergeCell ref="C140:E140"/>
    <mergeCell ref="H140:I140"/>
    <mergeCell ref="A135:D135"/>
    <mergeCell ref="E135:F135"/>
    <mergeCell ref="A136:D136"/>
    <mergeCell ref="E136:F136"/>
    <mergeCell ref="A137:D137"/>
    <mergeCell ref="E137:F137"/>
    <mergeCell ref="A132:D132"/>
    <mergeCell ref="E132:F132"/>
    <mergeCell ref="A133:D133"/>
    <mergeCell ref="E133:F133"/>
    <mergeCell ref="A134:D134"/>
    <mergeCell ref="E134:F134"/>
    <mergeCell ref="A129:D129"/>
    <mergeCell ref="E129:F129"/>
    <mergeCell ref="A130:D130"/>
    <mergeCell ref="E130:F130"/>
    <mergeCell ref="A131:D131"/>
    <mergeCell ref="E131:F131"/>
    <mergeCell ref="A126:D126"/>
    <mergeCell ref="E126:F126"/>
    <mergeCell ref="A127:D127"/>
    <mergeCell ref="E127:F127"/>
    <mergeCell ref="A128:D128"/>
    <mergeCell ref="E128:F128"/>
    <mergeCell ref="A123:D123"/>
    <mergeCell ref="E123:F123"/>
    <mergeCell ref="A124:D124"/>
    <mergeCell ref="E124:F124"/>
    <mergeCell ref="A125:D125"/>
    <mergeCell ref="E125:F125"/>
    <mergeCell ref="A120:D120"/>
    <mergeCell ref="E120:F120"/>
    <mergeCell ref="A121:D121"/>
    <mergeCell ref="E121:F121"/>
    <mergeCell ref="A122:D122"/>
    <mergeCell ref="E122:F122"/>
    <mergeCell ref="B115:F115"/>
    <mergeCell ref="A117:I117"/>
    <mergeCell ref="A118:D118"/>
    <mergeCell ref="E118:F118"/>
    <mergeCell ref="A119:D119"/>
    <mergeCell ref="E119:F119"/>
    <mergeCell ref="B111:F111"/>
    <mergeCell ref="B112:F112"/>
    <mergeCell ref="B113:F113"/>
    <mergeCell ref="B114:F114"/>
    <mergeCell ref="B103:F103"/>
    <mergeCell ref="B104:F104"/>
    <mergeCell ref="A105:H105"/>
    <mergeCell ref="B106:F106"/>
    <mergeCell ref="B107:F107"/>
    <mergeCell ref="B108:F108"/>
    <mergeCell ref="B94:F94"/>
    <mergeCell ref="K94:Q110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9:F109"/>
    <mergeCell ref="B110:F110"/>
    <mergeCell ref="B85:F85"/>
    <mergeCell ref="B86:F86"/>
    <mergeCell ref="K86:K93"/>
    <mergeCell ref="L86:L93"/>
    <mergeCell ref="M86:M93"/>
    <mergeCell ref="N86:N93"/>
    <mergeCell ref="B78:F78"/>
    <mergeCell ref="K78:Q84"/>
    <mergeCell ref="B79:F79"/>
    <mergeCell ref="B80:F80"/>
    <mergeCell ref="B81:F81"/>
    <mergeCell ref="B82:F82"/>
    <mergeCell ref="B83:F83"/>
    <mergeCell ref="B84:F84"/>
    <mergeCell ref="O86:O93"/>
    <mergeCell ref="P86:P93"/>
    <mergeCell ref="Q86:Q93"/>
    <mergeCell ref="B87:F87"/>
    <mergeCell ref="B88:F88"/>
    <mergeCell ref="B89:F89"/>
    <mergeCell ref="B90:F90"/>
    <mergeCell ref="B91:F91"/>
    <mergeCell ref="B92:F92"/>
    <mergeCell ref="B93:F93"/>
    <mergeCell ref="O73:O77"/>
    <mergeCell ref="P73:P77"/>
    <mergeCell ref="Q73:Q77"/>
    <mergeCell ref="B74:F74"/>
    <mergeCell ref="B75:F75"/>
    <mergeCell ref="B76:F76"/>
    <mergeCell ref="B77:F77"/>
    <mergeCell ref="B72:F72"/>
    <mergeCell ref="K72:L72"/>
    <mergeCell ref="B73:F73"/>
    <mergeCell ref="K73:L77"/>
    <mergeCell ref="M73:M77"/>
    <mergeCell ref="N73:N77"/>
    <mergeCell ref="Q57:Q65"/>
    <mergeCell ref="B58:F58"/>
    <mergeCell ref="B59:F59"/>
    <mergeCell ref="B60:F60"/>
    <mergeCell ref="B61:F61"/>
    <mergeCell ref="B62:F62"/>
    <mergeCell ref="B63:F63"/>
    <mergeCell ref="B64:F64"/>
    <mergeCell ref="O67:O71"/>
    <mergeCell ref="P67:P71"/>
    <mergeCell ref="Q67:Q71"/>
    <mergeCell ref="B68:F68"/>
    <mergeCell ref="B69:F69"/>
    <mergeCell ref="B70:F70"/>
    <mergeCell ref="B71:F71"/>
    <mergeCell ref="B66:F66"/>
    <mergeCell ref="B67:F67"/>
    <mergeCell ref="K67:K71"/>
    <mergeCell ref="L67:L71"/>
    <mergeCell ref="M67:M71"/>
    <mergeCell ref="N67:N71"/>
    <mergeCell ref="B56:F56"/>
    <mergeCell ref="B57:F57"/>
    <mergeCell ref="K57:K65"/>
    <mergeCell ref="L57:L65"/>
    <mergeCell ref="M57:M65"/>
    <mergeCell ref="N57:N65"/>
    <mergeCell ref="B65:F65"/>
    <mergeCell ref="O51:O55"/>
    <mergeCell ref="P51:P55"/>
    <mergeCell ref="O57:O65"/>
    <mergeCell ref="P57:P65"/>
    <mergeCell ref="Q51:Q55"/>
    <mergeCell ref="B52:F52"/>
    <mergeCell ref="B53:F53"/>
    <mergeCell ref="B54:F54"/>
    <mergeCell ref="B55:F55"/>
    <mergeCell ref="B50:F50"/>
    <mergeCell ref="B51:F51"/>
    <mergeCell ref="K51:K55"/>
    <mergeCell ref="L51:L55"/>
    <mergeCell ref="M51:M55"/>
    <mergeCell ref="N51:N55"/>
    <mergeCell ref="O45:O49"/>
    <mergeCell ref="P45:P49"/>
    <mergeCell ref="Q45:Q49"/>
    <mergeCell ref="B46:F46"/>
    <mergeCell ref="B47:F47"/>
    <mergeCell ref="B48:F48"/>
    <mergeCell ref="B49:F49"/>
    <mergeCell ref="B44:F44"/>
    <mergeCell ref="B45:F45"/>
    <mergeCell ref="K45:K49"/>
    <mergeCell ref="L45:L49"/>
    <mergeCell ref="M45:M49"/>
    <mergeCell ref="N45:N49"/>
    <mergeCell ref="O39:O43"/>
    <mergeCell ref="P39:P43"/>
    <mergeCell ref="Q39:Q43"/>
    <mergeCell ref="B40:F40"/>
    <mergeCell ref="B41:F41"/>
    <mergeCell ref="B42:F42"/>
    <mergeCell ref="B43:F43"/>
    <mergeCell ref="B38:F38"/>
    <mergeCell ref="B39:F39"/>
    <mergeCell ref="K39:K43"/>
    <mergeCell ref="L39:L43"/>
    <mergeCell ref="M39:M43"/>
    <mergeCell ref="N39:N43"/>
    <mergeCell ref="B33:F33"/>
    <mergeCell ref="K33:Q35"/>
    <mergeCell ref="B34:F34"/>
    <mergeCell ref="B35:F35"/>
    <mergeCell ref="B36:F36"/>
    <mergeCell ref="B37:F37"/>
    <mergeCell ref="O28:O32"/>
    <mergeCell ref="P28:P32"/>
    <mergeCell ref="Q28:Q32"/>
    <mergeCell ref="B29:F29"/>
    <mergeCell ref="B30:F30"/>
    <mergeCell ref="B31:F31"/>
    <mergeCell ref="B32:F32"/>
    <mergeCell ref="B27:F27"/>
    <mergeCell ref="B28:F28"/>
    <mergeCell ref="K28:K32"/>
    <mergeCell ref="L28:L32"/>
    <mergeCell ref="M28:M32"/>
    <mergeCell ref="N28:N32"/>
    <mergeCell ref="M22:M26"/>
    <mergeCell ref="N22:N26"/>
    <mergeCell ref="O22:O26"/>
    <mergeCell ref="P22:P26"/>
    <mergeCell ref="Q22:Q26"/>
    <mergeCell ref="B23:F23"/>
    <mergeCell ref="B24:F24"/>
    <mergeCell ref="B25:F25"/>
    <mergeCell ref="B26:F26"/>
    <mergeCell ref="B19:F19"/>
    <mergeCell ref="B20:F20"/>
    <mergeCell ref="B21:F21"/>
    <mergeCell ref="B22:F22"/>
    <mergeCell ref="K22:K26"/>
    <mergeCell ref="L22:L26"/>
    <mergeCell ref="L15:L20"/>
    <mergeCell ref="M15:M20"/>
    <mergeCell ref="N15:N20"/>
    <mergeCell ref="O15:O20"/>
    <mergeCell ref="P15:P20"/>
    <mergeCell ref="Q15:Q20"/>
    <mergeCell ref="B13:D13"/>
    <mergeCell ref="E13:F13"/>
    <mergeCell ref="G13:I13"/>
    <mergeCell ref="B14:F14"/>
    <mergeCell ref="B15:F15"/>
    <mergeCell ref="K15:K20"/>
    <mergeCell ref="B16:F16"/>
    <mergeCell ref="B17:F17"/>
    <mergeCell ref="B18:F18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  <mergeCell ref="A11:B11"/>
    <mergeCell ref="C11:F11"/>
    <mergeCell ref="H11:I11"/>
  </mergeCells>
  <hyperlinks>
    <hyperlink ref="A5" r:id="rId1" xr:uid="{B5F66F01-F14F-432C-AF9F-343C3215CF70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F3564-E682-46BD-9596-E3AE40EC290C}">
  <dimension ref="A1:S144"/>
  <sheetViews>
    <sheetView topLeftCell="A6" workbookViewId="0">
      <selection activeCell="H14" sqref="H1:H1048576"/>
    </sheetView>
  </sheetViews>
  <sheetFormatPr baseColWidth="10" defaultColWidth="9.33203125" defaultRowHeight="15" x14ac:dyDescent="0.2"/>
  <cols>
    <col min="1" max="2" width="9.33203125" style="4"/>
    <col min="3" max="3" width="11" style="4" customWidth="1"/>
    <col min="4" max="5" width="9.33203125" style="4"/>
    <col min="6" max="6" width="11.33203125" style="4" customWidth="1"/>
    <col min="7" max="7" width="9.6640625" style="4" hidden="1" customWidth="1"/>
    <col min="8" max="8" width="9.33203125" style="37"/>
    <col min="9" max="9" width="0" style="5" hidden="1" customWidth="1"/>
    <col min="10" max="10" width="2.5" style="6" customWidth="1"/>
    <col min="11" max="17" width="16.5" style="4" hidden="1" customWidth="1"/>
    <col min="18" max="19" width="23.5" style="4" hidden="1" customWidth="1"/>
    <col min="20" max="20" width="0" style="4" hidden="1" customWidth="1"/>
    <col min="21" max="16384" width="9.33203125" style="4"/>
  </cols>
  <sheetData>
    <row r="1" spans="1:17" hidden="1" x14ac:dyDescent="0.2"/>
    <row r="2" spans="1:17" hidden="1" x14ac:dyDescent="0.2"/>
    <row r="3" spans="1:17" hidden="1" x14ac:dyDescent="0.2"/>
    <row r="4" spans="1:17" hidden="1" x14ac:dyDescent="0.2">
      <c r="A4" s="224" t="s">
        <v>73</v>
      </c>
      <c r="B4" s="224"/>
      <c r="C4" s="224"/>
      <c r="D4" s="224"/>
      <c r="E4" s="224"/>
    </row>
    <row r="5" spans="1:17" hidden="1" x14ac:dyDescent="0.2">
      <c r="A5" s="225" t="s">
        <v>24</v>
      </c>
      <c r="B5" s="225"/>
      <c r="C5" s="225"/>
      <c r="D5" s="7"/>
      <c r="G5" s="226" t="s">
        <v>114</v>
      </c>
      <c r="H5" s="226"/>
    </row>
    <row r="6" spans="1:17" x14ac:dyDescent="0.2">
      <c r="G6" s="273">
        <f>ARENA!H2</f>
        <v>46121</v>
      </c>
      <c r="H6" s="273"/>
    </row>
    <row r="7" spans="1:17" ht="21" x14ac:dyDescent="0.2">
      <c r="A7" s="1"/>
      <c r="B7" s="228" t="s">
        <v>154</v>
      </c>
      <c r="C7" s="228"/>
      <c r="D7" s="228"/>
      <c r="E7" s="228"/>
      <c r="F7" s="228"/>
      <c r="G7" s="229" t="s">
        <v>151</v>
      </c>
      <c r="H7" s="229"/>
      <c r="I7" s="229"/>
    </row>
    <row r="8" spans="1:17" ht="15.75" customHeight="1" x14ac:dyDescent="0.2">
      <c r="A8" s="234" t="str">
        <f>ARENA!A8</f>
        <v>Sveriges Begravningsbyråers Förbund LDG 26</v>
      </c>
      <c r="B8" s="234"/>
      <c r="C8" s="234"/>
      <c r="D8" s="234"/>
      <c r="E8" s="234"/>
      <c r="F8" s="234"/>
      <c r="G8" s="234"/>
      <c r="H8" s="234"/>
      <c r="I8" s="234"/>
    </row>
    <row r="9" spans="1:17" ht="25.5" customHeight="1" x14ac:dyDescent="0.2">
      <c r="A9" s="235" t="s">
        <v>0</v>
      </c>
      <c r="B9" s="235"/>
      <c r="C9" s="2">
        <f>ARENA!C9</f>
        <v>0</v>
      </c>
      <c r="D9" s="236" t="s">
        <v>112</v>
      </c>
      <c r="E9" s="236"/>
      <c r="F9" s="2"/>
      <c r="G9" s="9" t="s">
        <v>113</v>
      </c>
      <c r="H9" s="237"/>
      <c r="I9" s="237"/>
    </row>
    <row r="10" spans="1:17" ht="21" customHeight="1" x14ac:dyDescent="0.2">
      <c r="A10" s="238" t="s">
        <v>115</v>
      </c>
      <c r="B10" s="238"/>
      <c r="C10" s="239">
        <f>ARENA!C10</f>
        <v>0</v>
      </c>
      <c r="D10" s="239"/>
      <c r="E10" s="239"/>
      <c r="F10" s="10" t="s">
        <v>119</v>
      </c>
      <c r="G10" s="231">
        <f>ARENA!H10</f>
        <v>0</v>
      </c>
      <c r="H10" s="231"/>
      <c r="I10" s="231"/>
    </row>
    <row r="11" spans="1:17" ht="6" hidden="1" customHeight="1" x14ac:dyDescent="0.2">
      <c r="A11" s="274" t="s">
        <v>116</v>
      </c>
      <c r="B11" s="274"/>
      <c r="C11" s="272">
        <f>ARENA!C11</f>
        <v>0</v>
      </c>
      <c r="D11" s="272"/>
      <c r="E11" s="272"/>
      <c r="F11" s="272"/>
      <c r="G11" s="31" t="s">
        <v>120</v>
      </c>
      <c r="H11" s="272">
        <f>ARENA!I11</f>
        <v>0</v>
      </c>
      <c r="I11" s="272"/>
    </row>
    <row r="12" spans="1:17" ht="6.75" hidden="1" customHeight="1" x14ac:dyDescent="0.2">
      <c r="A12" s="32" t="s">
        <v>1</v>
      </c>
      <c r="B12" s="272">
        <f>ARENA!B12</f>
        <v>0</v>
      </c>
      <c r="C12" s="272"/>
      <c r="D12" s="272"/>
      <c r="E12" s="270" t="s">
        <v>117</v>
      </c>
      <c r="F12" s="271"/>
      <c r="G12" s="272">
        <f>ARENA!H12</f>
        <v>0</v>
      </c>
      <c r="H12" s="272"/>
      <c r="I12" s="272"/>
    </row>
    <row r="13" spans="1:17" ht="6.75" hidden="1" customHeight="1" x14ac:dyDescent="0.2">
      <c r="A13" s="32" t="s">
        <v>2</v>
      </c>
      <c r="B13" s="269">
        <f>ARENA!B14</f>
        <v>0</v>
      </c>
      <c r="C13" s="269"/>
      <c r="D13" s="269"/>
      <c r="E13" s="270" t="s">
        <v>118</v>
      </c>
      <c r="F13" s="271"/>
      <c r="G13" s="272">
        <f>ARENA!H14</f>
        <v>0</v>
      </c>
      <c r="H13" s="272"/>
      <c r="I13" s="272"/>
    </row>
    <row r="14" spans="1:17" ht="16" x14ac:dyDescent="0.2">
      <c r="A14" s="12" t="s">
        <v>3</v>
      </c>
      <c r="B14" s="240" t="s">
        <v>4</v>
      </c>
      <c r="C14" s="240"/>
      <c r="D14" s="240"/>
      <c r="E14" s="240"/>
      <c r="F14" s="240"/>
      <c r="G14" s="33" t="s">
        <v>5</v>
      </c>
      <c r="H14" s="13" t="s">
        <v>74</v>
      </c>
      <c r="I14" s="13" t="s">
        <v>87</v>
      </c>
      <c r="K14" s="13">
        <v>13101</v>
      </c>
      <c r="L14" s="13">
        <v>13001</v>
      </c>
      <c r="M14" s="13">
        <v>13003</v>
      </c>
      <c r="N14" s="13">
        <v>13004</v>
      </c>
      <c r="O14" s="13">
        <v>13005</v>
      </c>
      <c r="P14" s="13">
        <v>13006</v>
      </c>
      <c r="Q14" s="13">
        <v>13009</v>
      </c>
    </row>
    <row r="15" spans="1:17" ht="46.5" customHeight="1" x14ac:dyDescent="0.2">
      <c r="A15" s="14">
        <v>13101</v>
      </c>
      <c r="B15" s="241" t="s">
        <v>97</v>
      </c>
      <c r="C15" s="241"/>
      <c r="D15" s="241"/>
      <c r="E15" s="241"/>
      <c r="F15" s="241"/>
      <c r="G15" s="34">
        <v>109</v>
      </c>
      <c r="H15" s="38">
        <f>ARENA!I16</f>
        <v>0</v>
      </c>
      <c r="I15" s="16">
        <f>G15*H15</f>
        <v>0</v>
      </c>
      <c r="K15" s="242"/>
      <c r="L15" s="244"/>
      <c r="M15" s="244"/>
      <c r="N15" s="244"/>
      <c r="O15" s="244"/>
      <c r="P15" s="244"/>
      <c r="Q15" s="244"/>
    </row>
    <row r="16" spans="1:17" ht="15.75" customHeight="1" x14ac:dyDescent="0.2">
      <c r="A16" s="14">
        <v>13001</v>
      </c>
      <c r="B16" s="243" t="s">
        <v>75</v>
      </c>
      <c r="C16" s="243"/>
      <c r="D16" s="243"/>
      <c r="E16" s="243"/>
      <c r="F16" s="243"/>
      <c r="G16" s="34">
        <v>90</v>
      </c>
      <c r="H16" s="38">
        <f>ARENA!I18</f>
        <v>0</v>
      </c>
      <c r="I16" s="17">
        <f t="shared" ref="I16:I35" si="0">G16*H16</f>
        <v>0</v>
      </c>
      <c r="K16" s="242"/>
      <c r="L16" s="244"/>
      <c r="M16" s="244"/>
      <c r="N16" s="244"/>
      <c r="O16" s="244"/>
      <c r="P16" s="244"/>
      <c r="Q16" s="244"/>
    </row>
    <row r="17" spans="1:17" ht="15.75" customHeight="1" x14ac:dyDescent="0.2">
      <c r="A17" s="14">
        <v>13003</v>
      </c>
      <c r="B17" s="243" t="s">
        <v>76</v>
      </c>
      <c r="C17" s="243"/>
      <c r="D17" s="243"/>
      <c r="E17" s="243"/>
      <c r="F17" s="243"/>
      <c r="G17" s="34">
        <v>90</v>
      </c>
      <c r="H17" s="38">
        <f>ARENA!I19</f>
        <v>0</v>
      </c>
      <c r="I17" s="17">
        <f t="shared" si="0"/>
        <v>0</v>
      </c>
      <c r="K17" s="242"/>
      <c r="L17" s="244"/>
      <c r="M17" s="244"/>
      <c r="N17" s="244"/>
      <c r="O17" s="244"/>
      <c r="P17" s="244"/>
      <c r="Q17" s="244"/>
    </row>
    <row r="18" spans="1:17" ht="15.75" customHeight="1" x14ac:dyDescent="0.2">
      <c r="A18" s="14">
        <v>13004</v>
      </c>
      <c r="B18" s="243" t="s">
        <v>77</v>
      </c>
      <c r="C18" s="243"/>
      <c r="D18" s="243"/>
      <c r="E18" s="243"/>
      <c r="F18" s="243"/>
      <c r="G18" s="34">
        <v>90</v>
      </c>
      <c r="H18" s="38" t="e">
        <f>ARENA!#REF!</f>
        <v>#REF!</v>
      </c>
      <c r="I18" s="17" t="e">
        <f t="shared" si="0"/>
        <v>#REF!</v>
      </c>
      <c r="K18" s="242"/>
      <c r="L18" s="244"/>
      <c r="M18" s="244"/>
      <c r="N18" s="244"/>
      <c r="O18" s="244"/>
      <c r="P18" s="244"/>
      <c r="Q18" s="244"/>
    </row>
    <row r="19" spans="1:17" ht="15.75" customHeight="1" x14ac:dyDescent="0.2">
      <c r="A19" s="14">
        <v>13005</v>
      </c>
      <c r="B19" s="243" t="s">
        <v>78</v>
      </c>
      <c r="C19" s="243"/>
      <c r="D19" s="243"/>
      <c r="E19" s="243"/>
      <c r="F19" s="243"/>
      <c r="G19" s="34">
        <v>90</v>
      </c>
      <c r="H19" s="38">
        <f>ARENA!I20</f>
        <v>0</v>
      </c>
      <c r="I19" s="17">
        <f t="shared" si="0"/>
        <v>0</v>
      </c>
      <c r="K19" s="242"/>
      <c r="L19" s="244"/>
      <c r="M19" s="244"/>
      <c r="N19" s="244"/>
      <c r="O19" s="244"/>
      <c r="P19" s="244"/>
      <c r="Q19" s="244"/>
    </row>
    <row r="20" spans="1:17" ht="15.75" customHeight="1" x14ac:dyDescent="0.2">
      <c r="A20" s="14">
        <v>13006</v>
      </c>
      <c r="B20" s="243" t="s">
        <v>79</v>
      </c>
      <c r="C20" s="243"/>
      <c r="D20" s="243"/>
      <c r="E20" s="243"/>
      <c r="F20" s="243"/>
      <c r="G20" s="34">
        <v>90</v>
      </c>
      <c r="H20" s="38">
        <f>ARENA!I21</f>
        <v>0</v>
      </c>
      <c r="I20" s="17">
        <f t="shared" si="0"/>
        <v>0</v>
      </c>
      <c r="K20" s="242"/>
      <c r="L20" s="244"/>
      <c r="M20" s="244"/>
      <c r="N20" s="244"/>
      <c r="O20" s="244"/>
      <c r="P20" s="244"/>
      <c r="Q20" s="244"/>
    </row>
    <row r="21" spans="1:17" ht="15" customHeight="1" x14ac:dyDescent="0.2">
      <c r="A21" s="14">
        <v>13009</v>
      </c>
      <c r="B21" s="243" t="s">
        <v>80</v>
      </c>
      <c r="C21" s="243"/>
      <c r="D21" s="243"/>
      <c r="E21" s="243"/>
      <c r="F21" s="243"/>
      <c r="G21" s="34">
        <v>90</v>
      </c>
      <c r="H21" s="38">
        <f>ARENA!I22</f>
        <v>0</v>
      </c>
      <c r="I21" s="17">
        <f t="shared" si="0"/>
        <v>0</v>
      </c>
      <c r="K21" s="242"/>
      <c r="L21" s="244"/>
      <c r="M21" s="244"/>
      <c r="N21" s="244"/>
      <c r="O21" s="244"/>
      <c r="P21" s="244"/>
      <c r="Q21" s="244"/>
    </row>
    <row r="22" spans="1:17" ht="16" x14ac:dyDescent="0.2">
      <c r="A22" s="12" t="s">
        <v>3</v>
      </c>
      <c r="B22" s="240" t="s">
        <v>127</v>
      </c>
      <c r="C22" s="240"/>
      <c r="D22" s="240"/>
      <c r="E22" s="240"/>
      <c r="F22" s="240"/>
      <c r="G22" s="33" t="s">
        <v>5</v>
      </c>
      <c r="H22" s="13" t="s">
        <v>74</v>
      </c>
      <c r="I22" s="13" t="s">
        <v>87</v>
      </c>
      <c r="K22" s="13">
        <v>14201</v>
      </c>
      <c r="L22" s="13">
        <v>14203</v>
      </c>
      <c r="M22" s="13">
        <v>14216</v>
      </c>
      <c r="N22" s="13">
        <v>14224</v>
      </c>
      <c r="O22" s="13">
        <v>14204</v>
      </c>
      <c r="P22" s="13">
        <v>14221</v>
      </c>
      <c r="Q22" s="13">
        <v>14223</v>
      </c>
    </row>
    <row r="23" spans="1:17" x14ac:dyDescent="0.2">
      <c r="A23" s="14">
        <v>14201</v>
      </c>
      <c r="B23" s="245" t="s">
        <v>28</v>
      </c>
      <c r="C23" s="245"/>
      <c r="D23" s="245"/>
      <c r="E23" s="245"/>
      <c r="F23" s="245"/>
      <c r="G23" s="35">
        <v>130</v>
      </c>
      <c r="H23" s="38">
        <f>ARENA!I24</f>
        <v>0</v>
      </c>
      <c r="I23" s="17">
        <f t="shared" si="0"/>
        <v>0</v>
      </c>
      <c r="K23" s="244"/>
      <c r="L23" s="244"/>
      <c r="M23" s="244"/>
      <c r="N23" s="244"/>
      <c r="O23" s="244"/>
      <c r="P23" s="244"/>
      <c r="Q23" s="244"/>
    </row>
    <row r="24" spans="1:17" x14ac:dyDescent="0.2">
      <c r="A24" s="14">
        <v>14202</v>
      </c>
      <c r="B24" s="245" t="s">
        <v>29</v>
      </c>
      <c r="C24" s="245"/>
      <c r="D24" s="245"/>
      <c r="E24" s="245"/>
      <c r="F24" s="245"/>
      <c r="G24" s="35">
        <v>140</v>
      </c>
      <c r="H24" s="38">
        <f>ARENA!I25</f>
        <v>0</v>
      </c>
      <c r="I24" s="17">
        <f t="shared" si="0"/>
        <v>0</v>
      </c>
      <c r="K24" s="244"/>
      <c r="L24" s="244"/>
      <c r="M24" s="244"/>
      <c r="N24" s="244"/>
      <c r="O24" s="244"/>
      <c r="P24" s="244"/>
      <c r="Q24" s="244"/>
    </row>
    <row r="25" spans="1:17" x14ac:dyDescent="0.2">
      <c r="A25" s="14">
        <v>14203</v>
      </c>
      <c r="B25" s="245" t="s">
        <v>30</v>
      </c>
      <c r="C25" s="245"/>
      <c r="D25" s="245"/>
      <c r="E25" s="245"/>
      <c r="F25" s="245"/>
      <c r="G25" s="35">
        <v>430</v>
      </c>
      <c r="H25" s="38" t="e">
        <f>ARENA!#REF!</f>
        <v>#REF!</v>
      </c>
      <c r="I25" s="17" t="e">
        <f t="shared" si="0"/>
        <v>#REF!</v>
      </c>
      <c r="K25" s="244"/>
      <c r="L25" s="244"/>
      <c r="M25" s="244"/>
      <c r="N25" s="244"/>
      <c r="O25" s="244"/>
      <c r="P25" s="244"/>
      <c r="Q25" s="244"/>
    </row>
    <row r="26" spans="1:17" x14ac:dyDescent="0.2">
      <c r="A26" s="14">
        <v>14215</v>
      </c>
      <c r="B26" s="245" t="s">
        <v>36</v>
      </c>
      <c r="C26" s="245"/>
      <c r="D26" s="245"/>
      <c r="E26" s="245"/>
      <c r="F26" s="245"/>
      <c r="G26" s="34">
        <v>350</v>
      </c>
      <c r="H26" s="38">
        <f>ARENA!I26</f>
        <v>0</v>
      </c>
      <c r="I26" s="17">
        <f t="shared" si="0"/>
        <v>0</v>
      </c>
      <c r="K26" s="244"/>
      <c r="L26" s="244"/>
      <c r="M26" s="244"/>
      <c r="N26" s="244"/>
      <c r="O26" s="244"/>
      <c r="P26" s="244"/>
      <c r="Q26" s="244"/>
    </row>
    <row r="27" spans="1:17" x14ac:dyDescent="0.2">
      <c r="A27" s="14">
        <v>14216</v>
      </c>
      <c r="B27" s="245" t="s">
        <v>82</v>
      </c>
      <c r="C27" s="245"/>
      <c r="D27" s="245"/>
      <c r="E27" s="245"/>
      <c r="F27" s="245"/>
      <c r="G27" s="34">
        <v>430</v>
      </c>
      <c r="H27" s="38">
        <f>ARENA!I27</f>
        <v>0</v>
      </c>
      <c r="I27" s="17">
        <f t="shared" si="0"/>
        <v>0</v>
      </c>
      <c r="K27" s="244"/>
      <c r="L27" s="244"/>
      <c r="M27" s="244"/>
      <c r="N27" s="244"/>
      <c r="O27" s="244"/>
      <c r="P27" s="244"/>
      <c r="Q27" s="244"/>
    </row>
    <row r="28" spans="1:17" x14ac:dyDescent="0.2">
      <c r="A28" s="14">
        <v>14217</v>
      </c>
      <c r="B28" s="245" t="s">
        <v>83</v>
      </c>
      <c r="C28" s="245"/>
      <c r="D28" s="245"/>
      <c r="E28" s="245"/>
      <c r="F28" s="245"/>
      <c r="G28" s="34">
        <v>430</v>
      </c>
      <c r="H28" s="38">
        <f>ARENA!I28</f>
        <v>0</v>
      </c>
      <c r="I28" s="17">
        <f t="shared" si="0"/>
        <v>0</v>
      </c>
      <c r="K28" s="13">
        <v>14202</v>
      </c>
      <c r="L28" s="13">
        <v>14215</v>
      </c>
      <c r="M28" s="13">
        <v>14217</v>
      </c>
      <c r="N28" s="13">
        <v>14308</v>
      </c>
      <c r="O28" s="13">
        <v>14318</v>
      </c>
      <c r="P28" s="13">
        <v>14222</v>
      </c>
      <c r="Q28" s="13">
        <v>14214</v>
      </c>
    </row>
    <row r="29" spans="1:17" x14ac:dyDescent="0.2">
      <c r="A29" s="14">
        <v>14224</v>
      </c>
      <c r="B29" s="245" t="s">
        <v>84</v>
      </c>
      <c r="C29" s="245"/>
      <c r="D29" s="245"/>
      <c r="E29" s="245"/>
      <c r="F29" s="245"/>
      <c r="G29" s="34">
        <v>400</v>
      </c>
      <c r="H29" s="38">
        <f>ARENA!I29</f>
        <v>0</v>
      </c>
      <c r="I29" s="17">
        <f t="shared" si="0"/>
        <v>0</v>
      </c>
      <c r="K29" s="244"/>
      <c r="L29" s="244"/>
      <c r="M29" s="244"/>
      <c r="N29" s="244"/>
      <c r="O29" s="244"/>
      <c r="P29" s="244"/>
      <c r="Q29" s="244"/>
    </row>
    <row r="30" spans="1:17" x14ac:dyDescent="0.2">
      <c r="A30" s="14">
        <v>14308</v>
      </c>
      <c r="B30" s="245" t="s">
        <v>85</v>
      </c>
      <c r="C30" s="245"/>
      <c r="D30" s="245"/>
      <c r="E30" s="245"/>
      <c r="F30" s="245"/>
      <c r="G30" s="35">
        <v>640</v>
      </c>
      <c r="H30" s="38">
        <f>ARENA!I30</f>
        <v>0</v>
      </c>
      <c r="I30" s="17">
        <f t="shared" si="0"/>
        <v>0</v>
      </c>
      <c r="K30" s="244"/>
      <c r="L30" s="244"/>
      <c r="M30" s="244"/>
      <c r="N30" s="244"/>
      <c r="O30" s="244"/>
      <c r="P30" s="244"/>
      <c r="Q30" s="244"/>
    </row>
    <row r="31" spans="1:17" x14ac:dyDescent="0.2">
      <c r="A31" s="14">
        <v>14204</v>
      </c>
      <c r="B31" s="245" t="s">
        <v>31</v>
      </c>
      <c r="C31" s="245"/>
      <c r="D31" s="245"/>
      <c r="E31" s="245"/>
      <c r="F31" s="245"/>
      <c r="G31" s="35">
        <v>330</v>
      </c>
      <c r="H31" s="38" t="e">
        <f>ARENA!#REF!</f>
        <v>#REF!</v>
      </c>
      <c r="I31" s="17" t="e">
        <f t="shared" si="0"/>
        <v>#REF!</v>
      </c>
      <c r="K31" s="244"/>
      <c r="L31" s="244"/>
      <c r="M31" s="244"/>
      <c r="N31" s="244"/>
      <c r="O31" s="244"/>
      <c r="P31" s="244"/>
      <c r="Q31" s="244"/>
    </row>
    <row r="32" spans="1:17" x14ac:dyDescent="0.2">
      <c r="A32" s="8">
        <v>14318</v>
      </c>
      <c r="B32" s="249" t="s">
        <v>81</v>
      </c>
      <c r="C32" s="249"/>
      <c r="D32" s="249"/>
      <c r="E32" s="249"/>
      <c r="F32" s="249"/>
      <c r="G32" s="34">
        <v>395</v>
      </c>
      <c r="H32" s="38">
        <f>ARENA!I31</f>
        <v>0</v>
      </c>
      <c r="I32" s="17">
        <f t="shared" si="0"/>
        <v>0</v>
      </c>
      <c r="K32" s="244"/>
      <c r="L32" s="244"/>
      <c r="M32" s="244"/>
      <c r="N32" s="244"/>
      <c r="O32" s="244"/>
      <c r="P32" s="244"/>
      <c r="Q32" s="244"/>
    </row>
    <row r="33" spans="1:18" x14ac:dyDescent="0.2">
      <c r="A33" s="14">
        <v>14221</v>
      </c>
      <c r="B33" s="245" t="s">
        <v>34</v>
      </c>
      <c r="C33" s="245"/>
      <c r="D33" s="245"/>
      <c r="E33" s="245"/>
      <c r="F33" s="245"/>
      <c r="G33" s="34">
        <v>250</v>
      </c>
      <c r="H33" s="38">
        <f>ARENA!I32</f>
        <v>0</v>
      </c>
      <c r="I33" s="17">
        <f t="shared" si="0"/>
        <v>0</v>
      </c>
      <c r="K33" s="244"/>
      <c r="L33" s="244"/>
      <c r="M33" s="244"/>
      <c r="N33" s="244"/>
      <c r="O33" s="244"/>
      <c r="P33" s="244"/>
      <c r="Q33" s="244"/>
    </row>
    <row r="34" spans="1:18" x14ac:dyDescent="0.2">
      <c r="A34" s="14">
        <v>14222</v>
      </c>
      <c r="B34" s="245" t="s">
        <v>35</v>
      </c>
      <c r="C34" s="245"/>
      <c r="D34" s="245"/>
      <c r="E34" s="245"/>
      <c r="F34" s="245"/>
      <c r="G34" s="34">
        <v>350</v>
      </c>
      <c r="H34" s="38">
        <f>ARENA!I33</f>
        <v>0</v>
      </c>
      <c r="I34" s="17">
        <f t="shared" si="0"/>
        <v>0</v>
      </c>
      <c r="K34" s="244"/>
      <c r="L34" s="244"/>
      <c r="M34" s="244"/>
      <c r="N34" s="244"/>
      <c r="O34" s="244"/>
      <c r="P34" s="244"/>
      <c r="Q34" s="244"/>
    </row>
    <row r="35" spans="1:18" x14ac:dyDescent="0.2">
      <c r="A35" s="8">
        <v>14223</v>
      </c>
      <c r="B35" s="245" t="s">
        <v>86</v>
      </c>
      <c r="C35" s="245"/>
      <c r="D35" s="245"/>
      <c r="E35" s="245"/>
      <c r="F35" s="245"/>
      <c r="G35" s="34">
        <v>180</v>
      </c>
      <c r="H35" s="38">
        <f>ARENA!I34</f>
        <v>0</v>
      </c>
      <c r="I35" s="17">
        <f t="shared" si="0"/>
        <v>0</v>
      </c>
      <c r="K35" s="244"/>
      <c r="L35" s="244"/>
      <c r="M35" s="244"/>
      <c r="N35" s="244"/>
      <c r="O35" s="244"/>
      <c r="P35" s="244"/>
      <c r="Q35" s="244"/>
    </row>
    <row r="36" spans="1:18" x14ac:dyDescent="0.2">
      <c r="A36" s="8">
        <v>14214</v>
      </c>
      <c r="B36" s="245" t="s">
        <v>96</v>
      </c>
      <c r="C36" s="245"/>
      <c r="D36" s="245"/>
      <c r="E36" s="245"/>
      <c r="F36" s="245"/>
      <c r="G36" s="34">
        <v>200</v>
      </c>
      <c r="H36" s="38">
        <f>ARENA!I35</f>
        <v>0</v>
      </c>
      <c r="I36" s="17">
        <f>G36*H36</f>
        <v>0</v>
      </c>
      <c r="K36" s="244"/>
      <c r="L36" s="244"/>
      <c r="M36" s="244"/>
      <c r="N36" s="244"/>
      <c r="O36" s="244"/>
      <c r="P36" s="244"/>
      <c r="Q36" s="244"/>
    </row>
    <row r="37" spans="1:18" x14ac:dyDescent="0.2">
      <c r="A37" s="8">
        <v>12024</v>
      </c>
      <c r="B37" s="246" t="s">
        <v>148</v>
      </c>
      <c r="C37" s="247"/>
      <c r="D37" s="247"/>
      <c r="E37" s="247"/>
      <c r="F37" s="248"/>
      <c r="G37" s="34">
        <v>65</v>
      </c>
      <c r="H37" s="38">
        <f>ARENA!I37</f>
        <v>0</v>
      </c>
      <c r="I37" s="17">
        <f>G37*H37</f>
        <v>0</v>
      </c>
      <c r="K37" s="3"/>
      <c r="L37" s="3"/>
      <c r="M37" s="3"/>
      <c r="N37" s="3"/>
      <c r="O37" s="3"/>
      <c r="P37" s="3"/>
      <c r="Q37" s="3"/>
    </row>
    <row r="38" spans="1:18" x14ac:dyDescent="0.2">
      <c r="A38" s="8">
        <v>12021</v>
      </c>
      <c r="B38" s="246" t="s">
        <v>149</v>
      </c>
      <c r="C38" s="247"/>
      <c r="D38" s="247"/>
      <c r="E38" s="247"/>
      <c r="F38" s="248"/>
      <c r="G38" s="34">
        <v>85</v>
      </c>
      <c r="H38" s="38">
        <f>ARENA!I38</f>
        <v>0</v>
      </c>
      <c r="I38" s="17">
        <f>G38*H38</f>
        <v>0</v>
      </c>
      <c r="K38" s="3"/>
      <c r="L38" s="3"/>
      <c r="M38" s="3"/>
      <c r="N38" s="3"/>
      <c r="O38" s="3"/>
      <c r="P38" s="3"/>
      <c r="Q38" s="3"/>
    </row>
    <row r="39" spans="1:18" ht="16" x14ac:dyDescent="0.2">
      <c r="A39" s="12" t="s">
        <v>3</v>
      </c>
      <c r="B39" s="240" t="s">
        <v>88</v>
      </c>
      <c r="C39" s="240"/>
      <c r="D39" s="240"/>
      <c r="E39" s="240"/>
      <c r="F39" s="240"/>
      <c r="G39" s="33" t="s">
        <v>5</v>
      </c>
      <c r="H39" s="13" t="s">
        <v>74</v>
      </c>
      <c r="I39" s="13" t="s">
        <v>87</v>
      </c>
      <c r="K39" s="13">
        <v>14007</v>
      </c>
      <c r="L39" s="13">
        <v>14033</v>
      </c>
      <c r="M39" s="13">
        <v>14307</v>
      </c>
      <c r="N39" s="13">
        <v>14304</v>
      </c>
      <c r="O39" s="13">
        <v>14301</v>
      </c>
      <c r="P39" s="13">
        <v>14300</v>
      </c>
      <c r="Q39" s="13">
        <v>14302</v>
      </c>
    </row>
    <row r="40" spans="1:18" x14ac:dyDescent="0.2">
      <c r="A40" s="14">
        <v>14007</v>
      </c>
      <c r="B40" s="250" t="s">
        <v>32</v>
      </c>
      <c r="C40" s="250"/>
      <c r="D40" s="250"/>
      <c r="E40" s="250"/>
      <c r="F40" s="250"/>
      <c r="G40" s="34">
        <v>950</v>
      </c>
      <c r="H40" s="38">
        <f>ARENA!I40</f>
        <v>0</v>
      </c>
      <c r="I40" s="17">
        <f>G40*H40</f>
        <v>0</v>
      </c>
      <c r="K40" s="244"/>
      <c r="L40" s="244"/>
      <c r="M40" s="244"/>
      <c r="N40" s="244"/>
      <c r="O40" s="244"/>
      <c r="P40" s="244"/>
      <c r="Q40" s="244"/>
    </row>
    <row r="41" spans="1:18" x14ac:dyDescent="0.2">
      <c r="A41" s="14">
        <v>14033</v>
      </c>
      <c r="B41" s="250" t="s">
        <v>33</v>
      </c>
      <c r="C41" s="250"/>
      <c r="D41" s="250"/>
      <c r="E41" s="250"/>
      <c r="F41" s="250"/>
      <c r="G41" s="34">
        <v>950</v>
      </c>
      <c r="H41" s="38" t="e">
        <f>ARENA!#REF!</f>
        <v>#REF!</v>
      </c>
      <c r="I41" s="17" t="e">
        <f>G41*H41</f>
        <v>#REF!</v>
      </c>
      <c r="K41" s="244"/>
      <c r="L41" s="244"/>
      <c r="M41" s="244"/>
      <c r="N41" s="244"/>
      <c r="O41" s="244"/>
      <c r="P41" s="244"/>
      <c r="Q41" s="244"/>
    </row>
    <row r="42" spans="1:18" ht="16" x14ac:dyDescent="0.2">
      <c r="A42" s="12" t="s">
        <v>3</v>
      </c>
      <c r="B42" s="240" t="s">
        <v>93</v>
      </c>
      <c r="C42" s="240"/>
      <c r="D42" s="240"/>
      <c r="E42" s="240"/>
      <c r="F42" s="240"/>
      <c r="G42" s="33" t="s">
        <v>5</v>
      </c>
      <c r="H42" s="13" t="s">
        <v>74</v>
      </c>
      <c r="I42" s="13" t="s">
        <v>87</v>
      </c>
      <c r="K42" s="244"/>
      <c r="L42" s="244"/>
      <c r="M42" s="244"/>
      <c r="N42" s="244"/>
      <c r="O42" s="244"/>
      <c r="P42" s="244"/>
      <c r="Q42" s="244"/>
    </row>
    <row r="43" spans="1:18" x14ac:dyDescent="0.2">
      <c r="A43" s="14">
        <v>14307</v>
      </c>
      <c r="B43" s="250" t="s">
        <v>25</v>
      </c>
      <c r="C43" s="250"/>
      <c r="D43" s="250"/>
      <c r="E43" s="250"/>
      <c r="F43" s="250"/>
      <c r="G43" s="34">
        <v>140</v>
      </c>
      <c r="H43" s="38" t="e">
        <f>ARENA!#REF!</f>
        <v>#REF!</v>
      </c>
      <c r="I43" s="17" t="e">
        <f t="shared" ref="I43:I48" si="1">G43*H43</f>
        <v>#REF!</v>
      </c>
      <c r="K43" s="244"/>
      <c r="L43" s="244"/>
      <c r="M43" s="244"/>
      <c r="N43" s="244"/>
      <c r="O43" s="244"/>
      <c r="P43" s="244"/>
      <c r="Q43" s="244"/>
    </row>
    <row r="44" spans="1:18" x14ac:dyDescent="0.2">
      <c r="A44" s="14">
        <v>14304</v>
      </c>
      <c r="B44" s="250" t="s">
        <v>90</v>
      </c>
      <c r="C44" s="250"/>
      <c r="D44" s="250"/>
      <c r="E44" s="250"/>
      <c r="F44" s="250"/>
      <c r="G44" s="34">
        <v>140</v>
      </c>
      <c r="H44" s="38">
        <f>ARENA!I43</f>
        <v>0</v>
      </c>
      <c r="I44" s="17">
        <f t="shared" si="1"/>
        <v>0</v>
      </c>
      <c r="K44" s="244"/>
      <c r="L44" s="244"/>
      <c r="M44" s="244"/>
      <c r="N44" s="244"/>
      <c r="O44" s="244"/>
      <c r="P44" s="244"/>
      <c r="Q44" s="244"/>
    </row>
    <row r="45" spans="1:18" x14ac:dyDescent="0.2">
      <c r="A45" s="14">
        <v>14305</v>
      </c>
      <c r="B45" s="250" t="s">
        <v>26</v>
      </c>
      <c r="C45" s="250"/>
      <c r="D45" s="250"/>
      <c r="E45" s="250"/>
      <c r="F45" s="250"/>
      <c r="G45" s="34">
        <v>280</v>
      </c>
      <c r="H45" s="38">
        <f>ARENA!I44</f>
        <v>0</v>
      </c>
      <c r="I45" s="17">
        <f t="shared" si="1"/>
        <v>0</v>
      </c>
      <c r="K45" s="13">
        <v>14509</v>
      </c>
      <c r="L45" s="13"/>
      <c r="M45" s="13"/>
      <c r="N45" s="13"/>
      <c r="O45" s="13"/>
      <c r="P45" s="13"/>
      <c r="Q45" s="13"/>
    </row>
    <row r="46" spans="1:18" x14ac:dyDescent="0.2">
      <c r="A46" s="14">
        <v>14301</v>
      </c>
      <c r="B46" s="250" t="s">
        <v>27</v>
      </c>
      <c r="C46" s="250"/>
      <c r="D46" s="250"/>
      <c r="E46" s="250"/>
      <c r="F46" s="250"/>
      <c r="G46" s="34">
        <v>495</v>
      </c>
      <c r="H46" s="38">
        <f>ARENA!I46</f>
        <v>0</v>
      </c>
      <c r="I46" s="17">
        <f t="shared" si="1"/>
        <v>0</v>
      </c>
      <c r="K46" s="244"/>
      <c r="L46" s="244"/>
      <c r="M46" s="244"/>
      <c r="N46" s="244"/>
      <c r="O46" s="244"/>
      <c r="P46" s="244"/>
      <c r="Q46" s="244"/>
    </row>
    <row r="47" spans="1:18" x14ac:dyDescent="0.2">
      <c r="A47" s="8">
        <v>14300</v>
      </c>
      <c r="B47" s="250" t="s">
        <v>94</v>
      </c>
      <c r="C47" s="250"/>
      <c r="D47" s="250"/>
      <c r="E47" s="250"/>
      <c r="F47" s="250"/>
      <c r="G47" s="34">
        <v>495</v>
      </c>
      <c r="H47" s="38" t="e">
        <f>ARENA!#REF!</f>
        <v>#REF!</v>
      </c>
      <c r="I47" s="17" t="e">
        <f t="shared" si="1"/>
        <v>#REF!</v>
      </c>
      <c r="K47" s="244"/>
      <c r="L47" s="244"/>
      <c r="M47" s="244"/>
      <c r="N47" s="244"/>
      <c r="O47" s="244"/>
      <c r="P47" s="244"/>
      <c r="Q47" s="244"/>
      <c r="R47" s="19"/>
    </row>
    <row r="48" spans="1:18" x14ac:dyDescent="0.2">
      <c r="A48" s="8">
        <v>14302</v>
      </c>
      <c r="B48" s="250" t="s">
        <v>89</v>
      </c>
      <c r="C48" s="250"/>
      <c r="D48" s="250"/>
      <c r="E48" s="250"/>
      <c r="F48" s="250"/>
      <c r="G48" s="34">
        <v>595</v>
      </c>
      <c r="H48" s="38" t="e">
        <f>ARENA!#REF!</f>
        <v>#REF!</v>
      </c>
      <c r="I48" s="17" t="e">
        <f t="shared" si="1"/>
        <v>#REF!</v>
      </c>
      <c r="K48" s="244"/>
      <c r="L48" s="244"/>
      <c r="M48" s="244"/>
      <c r="N48" s="244"/>
      <c r="O48" s="244"/>
      <c r="P48" s="244"/>
      <c r="Q48" s="244"/>
    </row>
    <row r="49" spans="1:17" x14ac:dyDescent="0.2">
      <c r="A49" s="8" t="s">
        <v>91</v>
      </c>
      <c r="B49" s="250" t="s">
        <v>92</v>
      </c>
      <c r="C49" s="250"/>
      <c r="D49" s="250"/>
      <c r="E49" s="250"/>
      <c r="F49" s="250"/>
      <c r="G49" s="34">
        <v>595</v>
      </c>
      <c r="H49" s="38" t="e">
        <f>ARENA!#REF!</f>
        <v>#REF!</v>
      </c>
      <c r="I49" s="17" t="e">
        <f>G49*H49</f>
        <v>#REF!</v>
      </c>
      <c r="K49" s="244"/>
      <c r="L49" s="244"/>
      <c r="M49" s="244"/>
      <c r="N49" s="244"/>
      <c r="O49" s="244"/>
      <c r="P49" s="244"/>
      <c r="Q49" s="244"/>
    </row>
    <row r="50" spans="1:17" x14ac:dyDescent="0.2">
      <c r="A50" s="8">
        <v>14509</v>
      </c>
      <c r="B50" s="250" t="s">
        <v>95</v>
      </c>
      <c r="C50" s="250"/>
      <c r="D50" s="250"/>
      <c r="E50" s="250"/>
      <c r="F50" s="250"/>
      <c r="G50" s="34">
        <v>800</v>
      </c>
      <c r="H50" s="38" t="e">
        <f>ARENA!#REF!</f>
        <v>#REF!</v>
      </c>
      <c r="I50" s="17" t="e">
        <f>G50*H50</f>
        <v>#REF!</v>
      </c>
      <c r="K50" s="244"/>
      <c r="L50" s="244"/>
      <c r="M50" s="244"/>
      <c r="N50" s="244"/>
      <c r="O50" s="244"/>
      <c r="P50" s="244"/>
      <c r="Q50" s="244"/>
    </row>
    <row r="51" spans="1:17" x14ac:dyDescent="0.2">
      <c r="A51" s="8">
        <v>14511</v>
      </c>
      <c r="B51" s="250" t="s">
        <v>153</v>
      </c>
      <c r="C51" s="250"/>
      <c r="D51" s="250"/>
      <c r="E51" s="250"/>
      <c r="F51" s="250"/>
      <c r="G51" s="34">
        <v>800</v>
      </c>
      <c r="H51" s="38">
        <f>ARENA!I47</f>
        <v>0</v>
      </c>
      <c r="I51" s="17">
        <f t="shared" ref="I51:I103" si="2">G51*H51</f>
        <v>0</v>
      </c>
      <c r="K51" s="13">
        <v>14003</v>
      </c>
      <c r="L51" s="13">
        <v>17200</v>
      </c>
      <c r="M51" s="13">
        <v>15020</v>
      </c>
      <c r="N51" s="13">
        <v>15030</v>
      </c>
      <c r="O51" s="13"/>
      <c r="P51" s="13"/>
      <c r="Q51" s="13"/>
    </row>
    <row r="52" spans="1:17" ht="16" x14ac:dyDescent="0.2">
      <c r="A52" s="12" t="s">
        <v>3</v>
      </c>
      <c r="B52" s="252" t="s">
        <v>131</v>
      </c>
      <c r="C52" s="252"/>
      <c r="D52" s="252"/>
      <c r="E52" s="252"/>
      <c r="F52" s="252"/>
      <c r="G52" s="36" t="s">
        <v>5</v>
      </c>
      <c r="H52" s="20" t="s">
        <v>6</v>
      </c>
      <c r="I52" s="13" t="s">
        <v>87</v>
      </c>
      <c r="K52" s="244"/>
      <c r="L52" s="244"/>
      <c r="M52" s="244"/>
      <c r="N52" s="244"/>
      <c r="O52" s="244"/>
      <c r="P52" s="244"/>
      <c r="Q52" s="244"/>
    </row>
    <row r="53" spans="1:17" x14ac:dyDescent="0.2">
      <c r="A53" s="14">
        <v>14003</v>
      </c>
      <c r="B53" s="245" t="s">
        <v>37</v>
      </c>
      <c r="C53" s="245"/>
      <c r="D53" s="245"/>
      <c r="E53" s="245"/>
      <c r="F53" s="245"/>
      <c r="G53" s="35">
        <v>535</v>
      </c>
      <c r="H53" s="38">
        <f>ARENA!I49</f>
        <v>0</v>
      </c>
      <c r="I53" s="17">
        <f t="shared" si="2"/>
        <v>0</v>
      </c>
      <c r="K53" s="244"/>
      <c r="L53" s="244"/>
      <c r="M53" s="244"/>
      <c r="N53" s="244"/>
      <c r="O53" s="244"/>
      <c r="P53" s="244"/>
      <c r="Q53" s="244"/>
    </row>
    <row r="54" spans="1:17" x14ac:dyDescent="0.2">
      <c r="A54" s="14">
        <v>17200</v>
      </c>
      <c r="B54" s="245" t="s">
        <v>38</v>
      </c>
      <c r="C54" s="245"/>
      <c r="D54" s="245"/>
      <c r="E54" s="245"/>
      <c r="F54" s="245"/>
      <c r="G54" s="35">
        <v>390</v>
      </c>
      <c r="H54" s="38">
        <f>ARENA!I50</f>
        <v>0</v>
      </c>
      <c r="I54" s="17">
        <f t="shared" si="2"/>
        <v>0</v>
      </c>
      <c r="K54" s="244"/>
      <c r="L54" s="244"/>
      <c r="M54" s="244"/>
      <c r="N54" s="244"/>
      <c r="O54" s="244"/>
      <c r="P54" s="244"/>
      <c r="Q54" s="244"/>
    </row>
    <row r="55" spans="1:17" x14ac:dyDescent="0.2">
      <c r="A55" s="14">
        <v>15020</v>
      </c>
      <c r="B55" s="245" t="s">
        <v>98</v>
      </c>
      <c r="C55" s="245"/>
      <c r="D55" s="245"/>
      <c r="E55" s="245"/>
      <c r="F55" s="245"/>
      <c r="G55" s="35">
        <v>995</v>
      </c>
      <c r="H55" s="38" t="e">
        <f>ARENA!#REF!</f>
        <v>#REF!</v>
      </c>
      <c r="I55" s="17" t="e">
        <f t="shared" si="2"/>
        <v>#REF!</v>
      </c>
      <c r="K55" s="244"/>
      <c r="L55" s="244"/>
      <c r="M55" s="244"/>
      <c r="N55" s="244"/>
      <c r="O55" s="244"/>
      <c r="P55" s="244"/>
      <c r="Q55" s="244"/>
    </row>
    <row r="56" spans="1:17" x14ac:dyDescent="0.2">
      <c r="A56" s="14">
        <v>15030</v>
      </c>
      <c r="B56" s="251" t="s">
        <v>39</v>
      </c>
      <c r="C56" s="251"/>
      <c r="D56" s="251"/>
      <c r="E56" s="251"/>
      <c r="F56" s="251"/>
      <c r="G56" s="35">
        <v>995</v>
      </c>
      <c r="H56" s="38">
        <f>ARENA!I51</f>
        <v>0</v>
      </c>
      <c r="I56" s="17">
        <f t="shared" si="2"/>
        <v>0</v>
      </c>
      <c r="K56" s="244"/>
      <c r="L56" s="244"/>
      <c r="M56" s="244"/>
      <c r="N56" s="244"/>
      <c r="O56" s="244"/>
      <c r="P56" s="244"/>
      <c r="Q56" s="244"/>
    </row>
    <row r="57" spans="1:17" ht="16" x14ac:dyDescent="0.2">
      <c r="A57" s="12" t="s">
        <v>3</v>
      </c>
      <c r="B57" s="252" t="s">
        <v>8</v>
      </c>
      <c r="C57" s="252"/>
      <c r="D57" s="252"/>
      <c r="E57" s="252"/>
      <c r="F57" s="252"/>
      <c r="G57" s="36" t="s">
        <v>5</v>
      </c>
      <c r="H57" s="20" t="s">
        <v>6</v>
      </c>
      <c r="I57" s="13" t="s">
        <v>87</v>
      </c>
      <c r="K57" s="13">
        <v>18101</v>
      </c>
      <c r="L57" s="13">
        <v>18120</v>
      </c>
      <c r="M57" s="13">
        <v>18117</v>
      </c>
      <c r="N57" s="13">
        <v>18121</v>
      </c>
      <c r="O57" s="13">
        <v>18105</v>
      </c>
      <c r="P57" s="13">
        <v>18115</v>
      </c>
      <c r="Q57" s="13"/>
    </row>
    <row r="58" spans="1:17" x14ac:dyDescent="0.2">
      <c r="A58" s="14">
        <v>18101</v>
      </c>
      <c r="B58" s="245" t="s">
        <v>40</v>
      </c>
      <c r="C58" s="245"/>
      <c r="D58" s="245"/>
      <c r="E58" s="245"/>
      <c r="F58" s="245"/>
      <c r="G58" s="35">
        <v>235</v>
      </c>
      <c r="H58" s="38">
        <f>ARENA!I55</f>
        <v>0</v>
      </c>
      <c r="I58" s="17">
        <f t="shared" si="2"/>
        <v>0</v>
      </c>
      <c r="K58" s="244"/>
      <c r="L58" s="244"/>
      <c r="M58" s="244"/>
      <c r="N58" s="244"/>
      <c r="O58" s="244"/>
      <c r="P58" s="244"/>
      <c r="Q58" s="244"/>
    </row>
    <row r="59" spans="1:17" x14ac:dyDescent="0.2">
      <c r="A59" s="14">
        <v>12104</v>
      </c>
      <c r="B59" s="251" t="s">
        <v>41</v>
      </c>
      <c r="C59" s="251"/>
      <c r="D59" s="251"/>
      <c r="E59" s="251"/>
      <c r="F59" s="251"/>
      <c r="G59" s="35">
        <v>1500</v>
      </c>
      <c r="H59" s="38" t="e">
        <f>ARENA!#REF!</f>
        <v>#REF!</v>
      </c>
      <c r="I59" s="17" t="e">
        <f t="shared" si="2"/>
        <v>#REF!</v>
      </c>
      <c r="K59" s="244"/>
      <c r="L59" s="244"/>
      <c r="M59" s="244"/>
      <c r="N59" s="244"/>
      <c r="O59" s="244"/>
      <c r="P59" s="244"/>
      <c r="Q59" s="244"/>
    </row>
    <row r="60" spans="1:17" x14ac:dyDescent="0.2">
      <c r="A60" s="14">
        <v>12108</v>
      </c>
      <c r="B60" s="251" t="s">
        <v>42</v>
      </c>
      <c r="C60" s="251"/>
      <c r="D60" s="251"/>
      <c r="E60" s="251"/>
      <c r="F60" s="251"/>
      <c r="G60" s="35">
        <v>1500</v>
      </c>
      <c r="H60" s="38" t="e">
        <f>ARENA!#REF!</f>
        <v>#REF!</v>
      </c>
      <c r="I60" s="17" t="e">
        <f t="shared" si="2"/>
        <v>#REF!</v>
      </c>
      <c r="K60" s="244"/>
      <c r="L60" s="244"/>
      <c r="M60" s="244"/>
      <c r="N60" s="244"/>
      <c r="O60" s="244"/>
      <c r="P60" s="244"/>
      <c r="Q60" s="244"/>
    </row>
    <row r="61" spans="1:17" x14ac:dyDescent="0.2">
      <c r="A61" s="14">
        <v>12113</v>
      </c>
      <c r="B61" s="251" t="s">
        <v>105</v>
      </c>
      <c r="C61" s="251"/>
      <c r="D61" s="251"/>
      <c r="E61" s="251"/>
      <c r="F61" s="251"/>
      <c r="G61" s="35">
        <v>2000</v>
      </c>
      <c r="H61" s="38" t="e">
        <f>ARENA!#REF!</f>
        <v>#REF!</v>
      </c>
      <c r="I61" s="17" t="e">
        <f t="shared" si="2"/>
        <v>#REF!</v>
      </c>
      <c r="K61" s="244"/>
      <c r="L61" s="244"/>
      <c r="M61" s="244"/>
      <c r="N61" s="244"/>
      <c r="O61" s="244"/>
      <c r="P61" s="244"/>
      <c r="Q61" s="244"/>
    </row>
    <row r="62" spans="1:17" x14ac:dyDescent="0.2">
      <c r="A62" s="14">
        <v>18120</v>
      </c>
      <c r="B62" s="245" t="s">
        <v>43</v>
      </c>
      <c r="C62" s="245"/>
      <c r="D62" s="245"/>
      <c r="E62" s="245"/>
      <c r="F62" s="245"/>
      <c r="G62" s="35">
        <v>975</v>
      </c>
      <c r="H62" s="38" t="e">
        <f>ARENA!#REF!</f>
        <v>#REF!</v>
      </c>
      <c r="I62" s="17" t="e">
        <f t="shared" si="2"/>
        <v>#REF!</v>
      </c>
      <c r="K62" s="244"/>
      <c r="L62" s="244"/>
      <c r="M62" s="244"/>
      <c r="N62" s="244"/>
      <c r="O62" s="244"/>
      <c r="P62" s="244"/>
      <c r="Q62" s="244"/>
    </row>
    <row r="63" spans="1:17" x14ac:dyDescent="0.2">
      <c r="A63" s="14">
        <v>18117</v>
      </c>
      <c r="B63" s="245" t="s">
        <v>44</v>
      </c>
      <c r="C63" s="245"/>
      <c r="D63" s="245"/>
      <c r="E63" s="245"/>
      <c r="F63" s="245"/>
      <c r="G63" s="35">
        <v>300</v>
      </c>
      <c r="H63" s="38">
        <f>ARENA!I56</f>
        <v>0</v>
      </c>
      <c r="I63" s="17">
        <f t="shared" si="2"/>
        <v>0</v>
      </c>
      <c r="K63" s="244"/>
      <c r="L63" s="244"/>
      <c r="M63" s="244"/>
      <c r="N63" s="244"/>
      <c r="O63" s="244"/>
      <c r="P63" s="244"/>
      <c r="Q63" s="244"/>
    </row>
    <row r="64" spans="1:17" x14ac:dyDescent="0.2">
      <c r="A64" s="14">
        <v>18121</v>
      </c>
      <c r="B64" s="245" t="s">
        <v>45</v>
      </c>
      <c r="C64" s="245"/>
      <c r="D64" s="245"/>
      <c r="E64" s="245"/>
      <c r="F64" s="245"/>
      <c r="G64" s="35">
        <v>795</v>
      </c>
      <c r="H64" s="38" t="e">
        <f>ARENA!#REF!</f>
        <v>#REF!</v>
      </c>
      <c r="I64" s="17" t="e">
        <f t="shared" si="2"/>
        <v>#REF!</v>
      </c>
      <c r="K64" s="244"/>
      <c r="L64" s="244"/>
      <c r="M64" s="244"/>
      <c r="N64" s="244"/>
      <c r="O64" s="244"/>
      <c r="P64" s="244"/>
      <c r="Q64" s="244"/>
    </row>
    <row r="65" spans="1:17" x14ac:dyDescent="0.2">
      <c r="A65" s="14">
        <v>18105</v>
      </c>
      <c r="B65" s="245" t="s">
        <v>99</v>
      </c>
      <c r="C65" s="245"/>
      <c r="D65" s="245"/>
      <c r="E65" s="245"/>
      <c r="F65" s="245"/>
      <c r="G65" s="35">
        <v>350</v>
      </c>
      <c r="H65" s="38" t="e">
        <f>ARENA!#REF!</f>
        <v>#REF!</v>
      </c>
      <c r="I65" s="17" t="e">
        <f t="shared" si="2"/>
        <v>#REF!</v>
      </c>
      <c r="K65" s="244"/>
      <c r="L65" s="244"/>
      <c r="M65" s="244"/>
      <c r="N65" s="244"/>
      <c r="O65" s="244"/>
      <c r="P65" s="244"/>
      <c r="Q65" s="244"/>
    </row>
    <row r="66" spans="1:17" x14ac:dyDescent="0.2">
      <c r="A66" s="14">
        <v>18115</v>
      </c>
      <c r="B66" s="245" t="s">
        <v>46</v>
      </c>
      <c r="C66" s="245"/>
      <c r="D66" s="245"/>
      <c r="E66" s="245"/>
      <c r="F66" s="245"/>
      <c r="G66" s="35">
        <v>640</v>
      </c>
      <c r="H66" s="38" t="e">
        <f>ARENA!#REF!</f>
        <v>#REF!</v>
      </c>
      <c r="I66" s="17" t="e">
        <f t="shared" si="2"/>
        <v>#REF!</v>
      </c>
      <c r="K66" s="244"/>
      <c r="L66" s="244"/>
      <c r="M66" s="244"/>
      <c r="N66" s="244"/>
      <c r="O66" s="244"/>
      <c r="P66" s="244"/>
      <c r="Q66" s="244"/>
    </row>
    <row r="67" spans="1:17" ht="16" x14ac:dyDescent="0.2">
      <c r="A67" s="12" t="s">
        <v>3</v>
      </c>
      <c r="B67" s="252" t="s">
        <v>9</v>
      </c>
      <c r="C67" s="252"/>
      <c r="D67" s="252"/>
      <c r="E67" s="252"/>
      <c r="F67" s="252"/>
      <c r="G67" s="36" t="s">
        <v>5</v>
      </c>
      <c r="H67" s="20" t="s">
        <v>6</v>
      </c>
      <c r="I67" s="13" t="s">
        <v>87</v>
      </c>
      <c r="K67" s="13" t="s">
        <v>101</v>
      </c>
      <c r="L67" s="13" t="s">
        <v>100</v>
      </c>
      <c r="M67" s="13">
        <v>19002</v>
      </c>
      <c r="N67" s="13"/>
      <c r="O67" s="13"/>
      <c r="P67" s="13"/>
      <c r="Q67" s="13"/>
    </row>
    <row r="68" spans="1:17" x14ac:dyDescent="0.2">
      <c r="A68" s="21">
        <v>14105</v>
      </c>
      <c r="B68" s="253" t="s">
        <v>102</v>
      </c>
      <c r="C68" s="253"/>
      <c r="D68" s="253"/>
      <c r="E68" s="253"/>
      <c r="F68" s="253"/>
      <c r="G68" s="35">
        <v>1200</v>
      </c>
      <c r="H68" s="38">
        <f>ARENA!I58</f>
        <v>0</v>
      </c>
      <c r="I68" s="17">
        <f t="shared" si="2"/>
        <v>0</v>
      </c>
      <c r="K68" s="244"/>
      <c r="L68" s="244"/>
      <c r="M68" s="244"/>
      <c r="N68" s="244"/>
      <c r="O68" s="244"/>
      <c r="P68" s="244"/>
      <c r="Q68" s="244"/>
    </row>
    <row r="69" spans="1:17" x14ac:dyDescent="0.2">
      <c r="A69" s="21">
        <v>14110</v>
      </c>
      <c r="B69" s="253" t="s">
        <v>103</v>
      </c>
      <c r="C69" s="253"/>
      <c r="D69" s="253"/>
      <c r="E69" s="253"/>
      <c r="F69" s="253"/>
      <c r="G69" s="35">
        <v>1800</v>
      </c>
      <c r="H69" s="38">
        <f>ARENA!I59</f>
        <v>0</v>
      </c>
      <c r="I69" s="17">
        <f t="shared" si="2"/>
        <v>0</v>
      </c>
      <c r="K69" s="244"/>
      <c r="L69" s="244"/>
      <c r="M69" s="244"/>
      <c r="N69" s="244"/>
      <c r="O69" s="244"/>
      <c r="P69" s="244"/>
      <c r="Q69" s="244"/>
    </row>
    <row r="70" spans="1:17" ht="15" customHeight="1" x14ac:dyDescent="0.2">
      <c r="A70" s="21">
        <v>14108</v>
      </c>
      <c r="B70" s="241" t="s">
        <v>47</v>
      </c>
      <c r="C70" s="241"/>
      <c r="D70" s="241"/>
      <c r="E70" s="241"/>
      <c r="F70" s="241"/>
      <c r="G70" s="35">
        <v>2500</v>
      </c>
      <c r="H70" s="38">
        <f>ARENA!I60</f>
        <v>0</v>
      </c>
      <c r="I70" s="17">
        <f t="shared" si="2"/>
        <v>0</v>
      </c>
      <c r="K70" s="244"/>
      <c r="L70" s="244"/>
      <c r="M70" s="244"/>
      <c r="N70" s="244"/>
      <c r="O70" s="244"/>
      <c r="P70" s="244"/>
      <c r="Q70" s="244"/>
    </row>
    <row r="71" spans="1:17" ht="15" customHeight="1" x14ac:dyDescent="0.2">
      <c r="A71" s="21">
        <v>14113</v>
      </c>
      <c r="B71" s="241" t="s">
        <v>48</v>
      </c>
      <c r="C71" s="241"/>
      <c r="D71" s="241"/>
      <c r="E71" s="241"/>
      <c r="F71" s="241"/>
      <c r="G71" s="35">
        <v>4250</v>
      </c>
      <c r="H71" s="38">
        <f>ARENA!I64</f>
        <v>0</v>
      </c>
      <c r="I71" s="17">
        <f t="shared" si="2"/>
        <v>0</v>
      </c>
      <c r="K71" s="244"/>
      <c r="L71" s="244"/>
      <c r="M71" s="244"/>
      <c r="N71" s="244"/>
      <c r="O71" s="244"/>
      <c r="P71" s="244"/>
      <c r="Q71" s="244"/>
    </row>
    <row r="72" spans="1:17" x14ac:dyDescent="0.2">
      <c r="A72" s="21">
        <v>19002</v>
      </c>
      <c r="B72" s="251" t="s">
        <v>104</v>
      </c>
      <c r="C72" s="251"/>
      <c r="D72" s="251"/>
      <c r="E72" s="251"/>
      <c r="F72" s="251"/>
      <c r="G72" s="35">
        <v>900</v>
      </c>
      <c r="H72" s="38">
        <f>ARENA!I65</f>
        <v>0</v>
      </c>
      <c r="I72" s="17">
        <f t="shared" si="2"/>
        <v>0</v>
      </c>
      <c r="K72" s="244"/>
      <c r="L72" s="244"/>
      <c r="M72" s="244"/>
      <c r="N72" s="244"/>
      <c r="O72" s="244"/>
      <c r="P72" s="244"/>
      <c r="Q72" s="244"/>
    </row>
    <row r="73" spans="1:17" ht="16" x14ac:dyDescent="0.2">
      <c r="A73" s="12" t="s">
        <v>3</v>
      </c>
      <c r="B73" s="252" t="s">
        <v>10</v>
      </c>
      <c r="C73" s="252"/>
      <c r="D73" s="252"/>
      <c r="E73" s="252"/>
      <c r="F73" s="252"/>
      <c r="G73" s="36" t="s">
        <v>5</v>
      </c>
      <c r="H73" s="20" t="s">
        <v>6</v>
      </c>
      <c r="I73" s="13" t="s">
        <v>87</v>
      </c>
      <c r="K73" s="240">
        <v>12101</v>
      </c>
      <c r="L73" s="240"/>
      <c r="M73" s="13">
        <v>12102</v>
      </c>
      <c r="N73" s="13">
        <v>12100</v>
      </c>
      <c r="O73" s="13"/>
      <c r="P73" s="13"/>
      <c r="Q73" s="13"/>
    </row>
    <row r="74" spans="1:17" x14ac:dyDescent="0.2">
      <c r="A74" s="14">
        <v>11001</v>
      </c>
      <c r="B74" s="245" t="s">
        <v>49</v>
      </c>
      <c r="C74" s="245"/>
      <c r="D74" s="245"/>
      <c r="E74" s="245"/>
      <c r="F74" s="245"/>
      <c r="G74" s="35">
        <v>600</v>
      </c>
      <c r="H74" s="38" t="e">
        <f>ARENA!#REF!</f>
        <v>#REF!</v>
      </c>
      <c r="I74" s="17" t="e">
        <f t="shared" si="2"/>
        <v>#REF!</v>
      </c>
      <c r="K74" s="244"/>
      <c r="L74" s="244"/>
      <c r="M74" s="244"/>
      <c r="N74" s="244"/>
      <c r="O74" s="244"/>
      <c r="P74" s="244"/>
      <c r="Q74" s="244"/>
    </row>
    <row r="75" spans="1:17" x14ac:dyDescent="0.2">
      <c r="A75" s="14">
        <v>11003</v>
      </c>
      <c r="B75" s="245" t="s">
        <v>11</v>
      </c>
      <c r="C75" s="245"/>
      <c r="D75" s="245"/>
      <c r="E75" s="245"/>
      <c r="F75" s="245"/>
      <c r="G75" s="35">
        <v>1000</v>
      </c>
      <c r="H75" s="38" t="e">
        <f>ARENA!#REF!</f>
        <v>#REF!</v>
      </c>
      <c r="I75" s="17" t="e">
        <f t="shared" si="2"/>
        <v>#REF!</v>
      </c>
      <c r="K75" s="244"/>
      <c r="L75" s="244"/>
      <c r="M75" s="244"/>
      <c r="N75" s="244"/>
      <c r="O75" s="244"/>
      <c r="P75" s="244"/>
      <c r="Q75" s="244"/>
    </row>
    <row r="76" spans="1:17" x14ac:dyDescent="0.2">
      <c r="A76" s="14">
        <v>12002</v>
      </c>
      <c r="B76" s="245" t="s">
        <v>50</v>
      </c>
      <c r="C76" s="245"/>
      <c r="D76" s="245"/>
      <c r="E76" s="245"/>
      <c r="F76" s="245"/>
      <c r="G76" s="35">
        <v>340</v>
      </c>
      <c r="H76" s="38">
        <f>ARENA!I67</f>
        <v>0</v>
      </c>
      <c r="I76" s="17">
        <f t="shared" si="2"/>
        <v>0</v>
      </c>
      <c r="K76" s="244"/>
      <c r="L76" s="244"/>
      <c r="M76" s="244"/>
      <c r="N76" s="244"/>
      <c r="O76" s="244"/>
      <c r="P76" s="244"/>
      <c r="Q76" s="244"/>
    </row>
    <row r="77" spans="1:17" x14ac:dyDescent="0.2">
      <c r="A77" s="14">
        <v>12004</v>
      </c>
      <c r="B77" s="245" t="s">
        <v>12</v>
      </c>
      <c r="C77" s="245"/>
      <c r="D77" s="245"/>
      <c r="E77" s="245"/>
      <c r="F77" s="245"/>
      <c r="G77" s="35">
        <v>585</v>
      </c>
      <c r="H77" s="38">
        <f>ARENA!I68</f>
        <v>0</v>
      </c>
      <c r="I77" s="17">
        <f t="shared" si="2"/>
        <v>0</v>
      </c>
      <c r="K77" s="244"/>
      <c r="L77" s="244"/>
      <c r="M77" s="244"/>
      <c r="N77" s="244"/>
      <c r="O77" s="244"/>
      <c r="P77" s="244"/>
      <c r="Q77" s="244"/>
    </row>
    <row r="78" spans="1:17" x14ac:dyDescent="0.2">
      <c r="A78" s="14">
        <v>12010</v>
      </c>
      <c r="B78" s="245" t="s">
        <v>108</v>
      </c>
      <c r="C78" s="245"/>
      <c r="D78" s="245"/>
      <c r="E78" s="245"/>
      <c r="F78" s="245"/>
      <c r="G78" s="35">
        <v>430</v>
      </c>
      <c r="H78" s="38">
        <f>ARENA!I69</f>
        <v>0</v>
      </c>
      <c r="I78" s="17">
        <f t="shared" si="2"/>
        <v>0</v>
      </c>
      <c r="K78" s="244"/>
      <c r="L78" s="244"/>
      <c r="M78" s="244"/>
      <c r="N78" s="244"/>
      <c r="O78" s="244"/>
      <c r="P78" s="244"/>
      <c r="Q78" s="244"/>
    </row>
    <row r="79" spans="1:17" ht="16" x14ac:dyDescent="0.2">
      <c r="A79" s="12" t="s">
        <v>3</v>
      </c>
      <c r="B79" s="252" t="s">
        <v>13</v>
      </c>
      <c r="C79" s="252"/>
      <c r="D79" s="252"/>
      <c r="E79" s="252"/>
      <c r="F79" s="252"/>
      <c r="G79" s="36" t="s">
        <v>5</v>
      </c>
      <c r="H79" s="20" t="s">
        <v>6</v>
      </c>
      <c r="I79" s="13" t="s">
        <v>87</v>
      </c>
      <c r="K79" s="244"/>
      <c r="L79" s="244"/>
      <c r="M79" s="244"/>
      <c r="N79" s="244"/>
      <c r="O79" s="244"/>
      <c r="P79" s="244"/>
      <c r="Q79" s="244"/>
    </row>
    <row r="80" spans="1:17" x14ac:dyDescent="0.2">
      <c r="A80" s="14">
        <v>12101</v>
      </c>
      <c r="B80" s="245" t="s">
        <v>51</v>
      </c>
      <c r="C80" s="245"/>
      <c r="D80" s="245"/>
      <c r="E80" s="245"/>
      <c r="F80" s="245"/>
      <c r="G80" s="35">
        <v>350</v>
      </c>
      <c r="H80" s="38">
        <f>ARENA!I71</f>
        <v>0</v>
      </c>
      <c r="I80" s="17">
        <f t="shared" si="2"/>
        <v>0</v>
      </c>
      <c r="K80" s="244"/>
      <c r="L80" s="244"/>
      <c r="M80" s="244"/>
      <c r="N80" s="244"/>
      <c r="O80" s="244"/>
      <c r="P80" s="244"/>
      <c r="Q80" s="244"/>
    </row>
    <row r="81" spans="1:18" x14ac:dyDescent="0.2">
      <c r="A81" s="14">
        <v>12102</v>
      </c>
      <c r="B81" s="245" t="s">
        <v>106</v>
      </c>
      <c r="C81" s="245"/>
      <c r="D81" s="245"/>
      <c r="E81" s="245"/>
      <c r="F81" s="245"/>
      <c r="G81" s="35">
        <v>595</v>
      </c>
      <c r="H81" s="38">
        <f>ARENA!I72</f>
        <v>0</v>
      </c>
      <c r="I81" s="17">
        <f t="shared" si="2"/>
        <v>0</v>
      </c>
      <c r="K81" s="244"/>
      <c r="L81" s="244"/>
      <c r="M81" s="244"/>
      <c r="N81" s="244"/>
      <c r="O81" s="244"/>
      <c r="P81" s="244"/>
      <c r="Q81" s="244"/>
    </row>
    <row r="82" spans="1:18" x14ac:dyDescent="0.2">
      <c r="A82" s="14">
        <v>12100</v>
      </c>
      <c r="B82" s="245" t="s">
        <v>107</v>
      </c>
      <c r="C82" s="245"/>
      <c r="D82" s="245"/>
      <c r="E82" s="245"/>
      <c r="F82" s="245"/>
      <c r="G82" s="35">
        <v>220</v>
      </c>
      <c r="H82" s="38">
        <f>ARENA!I73</f>
        <v>0</v>
      </c>
      <c r="I82" s="17">
        <f t="shared" si="2"/>
        <v>0</v>
      </c>
      <c r="K82" s="244"/>
      <c r="L82" s="244"/>
      <c r="M82" s="244"/>
      <c r="N82" s="244"/>
      <c r="O82" s="244"/>
      <c r="P82" s="244"/>
      <c r="Q82" s="244"/>
    </row>
    <row r="83" spans="1:18" ht="16" x14ac:dyDescent="0.2">
      <c r="A83" s="12" t="s">
        <v>3</v>
      </c>
      <c r="B83" s="252" t="s">
        <v>14</v>
      </c>
      <c r="C83" s="252"/>
      <c r="D83" s="252"/>
      <c r="E83" s="252"/>
      <c r="F83" s="252"/>
      <c r="G83" s="36" t="s">
        <v>5</v>
      </c>
      <c r="H83" s="20" t="s">
        <v>6</v>
      </c>
      <c r="I83" s="13" t="s">
        <v>87</v>
      </c>
      <c r="K83" s="244"/>
      <c r="L83" s="244"/>
      <c r="M83" s="244"/>
      <c r="N83" s="244"/>
      <c r="O83" s="244"/>
      <c r="P83" s="244"/>
      <c r="Q83" s="244"/>
    </row>
    <row r="84" spans="1:18" x14ac:dyDescent="0.2">
      <c r="A84" s="14">
        <v>20001</v>
      </c>
      <c r="B84" s="251" t="s">
        <v>15</v>
      </c>
      <c r="C84" s="251"/>
      <c r="D84" s="251"/>
      <c r="E84" s="251"/>
      <c r="F84" s="251"/>
      <c r="G84" s="35">
        <v>2900</v>
      </c>
      <c r="H84" s="38" t="e">
        <f>ARENA!#REF!</f>
        <v>#REF!</v>
      </c>
      <c r="I84" s="17" t="e">
        <f t="shared" si="2"/>
        <v>#REF!</v>
      </c>
      <c r="K84" s="244"/>
      <c r="L84" s="244"/>
      <c r="M84" s="244"/>
      <c r="N84" s="244"/>
      <c r="O84" s="244"/>
      <c r="P84" s="244"/>
      <c r="Q84" s="244"/>
    </row>
    <row r="85" spans="1:18" x14ac:dyDescent="0.2">
      <c r="A85" s="14">
        <v>20002</v>
      </c>
      <c r="B85" s="251" t="s">
        <v>16</v>
      </c>
      <c r="C85" s="251"/>
      <c r="D85" s="251"/>
      <c r="E85" s="251"/>
      <c r="F85" s="251"/>
      <c r="G85" s="35">
        <v>1400</v>
      </c>
      <c r="H85" s="38" t="e">
        <f>ARENA!#REF!</f>
        <v>#REF!</v>
      </c>
      <c r="I85" s="17" t="e">
        <f t="shared" si="2"/>
        <v>#REF!</v>
      </c>
      <c r="K85" s="244"/>
      <c r="L85" s="244"/>
      <c r="M85" s="244"/>
      <c r="N85" s="244"/>
      <c r="O85" s="244"/>
      <c r="P85" s="244"/>
      <c r="Q85" s="244"/>
    </row>
    <row r="86" spans="1:18" ht="16" x14ac:dyDescent="0.2">
      <c r="A86" s="12" t="s">
        <v>3</v>
      </c>
      <c r="B86" s="252" t="s">
        <v>17</v>
      </c>
      <c r="C86" s="252"/>
      <c r="D86" s="252"/>
      <c r="E86" s="252"/>
      <c r="F86" s="252"/>
      <c r="G86" s="36" t="s">
        <v>5</v>
      </c>
      <c r="H86" s="20" t="s">
        <v>6</v>
      </c>
      <c r="I86" s="13" t="s">
        <v>87</v>
      </c>
      <c r="K86" s="13">
        <v>18003</v>
      </c>
      <c r="L86" s="13" t="s">
        <v>110</v>
      </c>
      <c r="M86" s="13" t="s">
        <v>109</v>
      </c>
      <c r="N86" s="13">
        <v>18211</v>
      </c>
      <c r="O86" s="13"/>
      <c r="P86" s="13"/>
      <c r="Q86" s="13"/>
      <c r="R86" s="22"/>
    </row>
    <row r="87" spans="1:18" x14ac:dyDescent="0.2">
      <c r="A87" s="14">
        <v>18003</v>
      </c>
      <c r="B87" s="245" t="s">
        <v>52</v>
      </c>
      <c r="C87" s="245"/>
      <c r="D87" s="245"/>
      <c r="E87" s="245"/>
      <c r="F87" s="245"/>
      <c r="G87" s="35">
        <v>715</v>
      </c>
      <c r="H87" s="38">
        <f>ARENA!I76</f>
        <v>0</v>
      </c>
      <c r="I87" s="17">
        <f t="shared" si="2"/>
        <v>0</v>
      </c>
      <c r="K87" s="244"/>
      <c r="L87" s="244"/>
      <c r="M87" s="244"/>
      <c r="N87" s="244"/>
      <c r="O87" s="244"/>
      <c r="P87" s="244"/>
      <c r="Q87" s="244"/>
    </row>
    <row r="88" spans="1:18" x14ac:dyDescent="0.2">
      <c r="A88" s="14">
        <v>18200</v>
      </c>
      <c r="B88" s="245" t="s">
        <v>53</v>
      </c>
      <c r="C88" s="245"/>
      <c r="D88" s="245"/>
      <c r="E88" s="245"/>
      <c r="F88" s="245"/>
      <c r="G88" s="35">
        <v>1320</v>
      </c>
      <c r="H88" s="38">
        <f>ARENA!I77</f>
        <v>0</v>
      </c>
      <c r="I88" s="17">
        <f t="shared" si="2"/>
        <v>0</v>
      </c>
      <c r="K88" s="244"/>
      <c r="L88" s="244"/>
      <c r="M88" s="244"/>
      <c r="N88" s="244"/>
      <c r="O88" s="244"/>
      <c r="P88" s="244"/>
      <c r="Q88" s="244"/>
    </row>
    <row r="89" spans="1:18" x14ac:dyDescent="0.2">
      <c r="A89" s="14">
        <v>18202</v>
      </c>
      <c r="B89" s="245" t="s">
        <v>54</v>
      </c>
      <c r="C89" s="245"/>
      <c r="D89" s="245"/>
      <c r="E89" s="245"/>
      <c r="F89" s="245"/>
      <c r="G89" s="35">
        <v>2100</v>
      </c>
      <c r="H89" s="38" t="e">
        <f>ARENA!#REF!</f>
        <v>#REF!</v>
      </c>
      <c r="I89" s="17" t="e">
        <f t="shared" si="2"/>
        <v>#REF!</v>
      </c>
      <c r="K89" s="244"/>
      <c r="L89" s="244"/>
      <c r="M89" s="244"/>
      <c r="N89" s="244"/>
      <c r="O89" s="244"/>
      <c r="P89" s="244"/>
      <c r="Q89" s="244"/>
    </row>
    <row r="90" spans="1:18" x14ac:dyDescent="0.2">
      <c r="A90" s="14">
        <v>18204</v>
      </c>
      <c r="B90" s="245" t="s">
        <v>55</v>
      </c>
      <c r="C90" s="245"/>
      <c r="D90" s="245"/>
      <c r="E90" s="245"/>
      <c r="F90" s="245"/>
      <c r="G90" s="35">
        <v>3250</v>
      </c>
      <c r="H90" s="38" t="e">
        <f>ARENA!#REF!</f>
        <v>#REF!</v>
      </c>
      <c r="I90" s="17" t="e">
        <f t="shared" si="2"/>
        <v>#REF!</v>
      </c>
      <c r="K90" s="244"/>
      <c r="L90" s="244"/>
      <c r="M90" s="244"/>
      <c r="N90" s="244"/>
      <c r="O90" s="244"/>
      <c r="P90" s="244"/>
      <c r="Q90" s="244"/>
    </row>
    <row r="91" spans="1:18" x14ac:dyDescent="0.2">
      <c r="A91" s="14">
        <v>18210</v>
      </c>
      <c r="B91" s="245" t="s">
        <v>56</v>
      </c>
      <c r="C91" s="245"/>
      <c r="D91" s="245"/>
      <c r="E91" s="245"/>
      <c r="F91" s="245"/>
      <c r="G91" s="35">
        <v>680</v>
      </c>
      <c r="H91" s="38">
        <f>ARENA!I78</f>
        <v>0</v>
      </c>
      <c r="I91" s="17">
        <f t="shared" si="2"/>
        <v>0</v>
      </c>
      <c r="K91" s="244"/>
      <c r="L91" s="244"/>
      <c r="M91" s="244"/>
      <c r="N91" s="244"/>
      <c r="O91" s="244"/>
      <c r="P91" s="244"/>
      <c r="Q91" s="244"/>
    </row>
    <row r="92" spans="1:18" x14ac:dyDescent="0.2">
      <c r="A92" s="14">
        <v>18212</v>
      </c>
      <c r="B92" s="245" t="s">
        <v>57</v>
      </c>
      <c r="C92" s="245"/>
      <c r="D92" s="245"/>
      <c r="E92" s="245"/>
      <c r="F92" s="245"/>
      <c r="G92" s="35">
        <v>995</v>
      </c>
      <c r="H92" s="38" t="e">
        <f>ARENA!#REF!</f>
        <v>#REF!</v>
      </c>
      <c r="I92" s="17" t="e">
        <f t="shared" si="2"/>
        <v>#REF!</v>
      </c>
      <c r="K92" s="244"/>
      <c r="L92" s="244"/>
      <c r="M92" s="244"/>
      <c r="N92" s="244"/>
      <c r="O92" s="244"/>
      <c r="P92" s="244"/>
      <c r="Q92" s="244"/>
    </row>
    <row r="93" spans="1:18" x14ac:dyDescent="0.2">
      <c r="A93" s="14">
        <v>18211</v>
      </c>
      <c r="B93" s="245" t="s">
        <v>58</v>
      </c>
      <c r="C93" s="245"/>
      <c r="D93" s="245"/>
      <c r="E93" s="245"/>
      <c r="F93" s="245"/>
      <c r="G93" s="35">
        <v>99</v>
      </c>
      <c r="H93" s="38">
        <f>ARENA!I79</f>
        <v>0</v>
      </c>
      <c r="I93" s="17">
        <f t="shared" si="2"/>
        <v>0</v>
      </c>
      <c r="K93" s="244"/>
      <c r="L93" s="244"/>
      <c r="M93" s="244"/>
      <c r="N93" s="244"/>
      <c r="O93" s="244"/>
      <c r="P93" s="244"/>
      <c r="Q93" s="244"/>
    </row>
    <row r="94" spans="1:18" x14ac:dyDescent="0.2">
      <c r="A94" s="14">
        <v>18999</v>
      </c>
      <c r="B94" s="245" t="s">
        <v>59</v>
      </c>
      <c r="C94" s="245"/>
      <c r="D94" s="245"/>
      <c r="E94" s="245"/>
      <c r="F94" s="245"/>
      <c r="G94" s="35">
        <v>715</v>
      </c>
      <c r="H94" s="38" t="e">
        <f>ARENA!#REF!</f>
        <v>#REF!</v>
      </c>
      <c r="I94" s="17" t="e">
        <f t="shared" si="2"/>
        <v>#REF!</v>
      </c>
      <c r="K94" s="244"/>
      <c r="L94" s="244"/>
      <c r="M94" s="244"/>
      <c r="N94" s="244"/>
      <c r="O94" s="244"/>
      <c r="P94" s="244"/>
      <c r="Q94" s="244"/>
    </row>
    <row r="95" spans="1:18" ht="17" x14ac:dyDescent="0.2">
      <c r="A95" s="23" t="s">
        <v>7</v>
      </c>
      <c r="B95" s="252" t="s">
        <v>18</v>
      </c>
      <c r="C95" s="252"/>
      <c r="D95" s="252"/>
      <c r="E95" s="252"/>
      <c r="F95" s="252"/>
      <c r="G95" s="36" t="s">
        <v>5</v>
      </c>
      <c r="H95" s="20" t="s">
        <v>6</v>
      </c>
      <c r="I95" s="13" t="s">
        <v>87</v>
      </c>
      <c r="K95" s="254"/>
      <c r="L95" s="254"/>
      <c r="M95" s="254"/>
      <c r="N95" s="254"/>
      <c r="O95" s="254"/>
      <c r="P95" s="254"/>
      <c r="Q95" s="254"/>
    </row>
    <row r="96" spans="1:18" x14ac:dyDescent="0.2">
      <c r="A96" s="14">
        <v>21001</v>
      </c>
      <c r="B96" s="245" t="s">
        <v>60</v>
      </c>
      <c r="C96" s="245"/>
      <c r="D96" s="245"/>
      <c r="E96" s="245"/>
      <c r="F96" s="245"/>
      <c r="G96" s="35">
        <v>295</v>
      </c>
      <c r="H96" s="38">
        <f>ARENA!I81</f>
        <v>0</v>
      </c>
      <c r="I96" s="17">
        <f t="shared" si="2"/>
        <v>0</v>
      </c>
      <c r="K96" s="254"/>
      <c r="L96" s="254"/>
      <c r="M96" s="254"/>
      <c r="N96" s="254"/>
      <c r="O96" s="254"/>
      <c r="P96" s="254"/>
      <c r="Q96" s="254"/>
    </row>
    <row r="97" spans="1:17" x14ac:dyDescent="0.2">
      <c r="A97" s="14">
        <v>21003</v>
      </c>
      <c r="B97" s="245" t="s">
        <v>61</v>
      </c>
      <c r="C97" s="245"/>
      <c r="D97" s="245"/>
      <c r="E97" s="245"/>
      <c r="F97" s="245"/>
      <c r="G97" s="35">
        <v>125</v>
      </c>
      <c r="H97" s="38">
        <f>ARENA!I82</f>
        <v>0</v>
      </c>
      <c r="I97" s="17">
        <f t="shared" si="2"/>
        <v>0</v>
      </c>
      <c r="K97" s="254"/>
      <c r="L97" s="254"/>
      <c r="M97" s="254"/>
      <c r="N97" s="254"/>
      <c r="O97" s="254"/>
      <c r="P97" s="254"/>
      <c r="Q97" s="254"/>
    </row>
    <row r="98" spans="1:17" x14ac:dyDescent="0.2">
      <c r="A98" s="14">
        <v>21200</v>
      </c>
      <c r="B98" s="245" t="s">
        <v>62</v>
      </c>
      <c r="C98" s="245"/>
      <c r="D98" s="245"/>
      <c r="E98" s="245"/>
      <c r="F98" s="245"/>
      <c r="G98" s="35">
        <v>185</v>
      </c>
      <c r="H98" s="38" t="e">
        <f>ARENA!#REF!</f>
        <v>#REF!</v>
      </c>
      <c r="I98" s="17" t="e">
        <f t="shared" si="2"/>
        <v>#REF!</v>
      </c>
      <c r="K98" s="254"/>
      <c r="L98" s="254"/>
      <c r="M98" s="254"/>
      <c r="N98" s="254"/>
      <c r="O98" s="254"/>
      <c r="P98" s="254"/>
      <c r="Q98" s="254"/>
    </row>
    <row r="99" spans="1:17" x14ac:dyDescent="0.2">
      <c r="A99" s="14">
        <v>21300</v>
      </c>
      <c r="B99" s="245" t="s">
        <v>63</v>
      </c>
      <c r="C99" s="245"/>
      <c r="D99" s="245"/>
      <c r="E99" s="245"/>
      <c r="F99" s="245"/>
      <c r="G99" s="35">
        <v>300</v>
      </c>
      <c r="H99" s="38" t="e">
        <f>ARENA!#REF!</f>
        <v>#REF!</v>
      </c>
      <c r="I99" s="17" t="e">
        <f t="shared" si="2"/>
        <v>#REF!</v>
      </c>
      <c r="K99" s="254"/>
      <c r="L99" s="254"/>
      <c r="M99" s="254"/>
      <c r="N99" s="254"/>
      <c r="O99" s="254"/>
      <c r="P99" s="254"/>
      <c r="Q99" s="254"/>
    </row>
    <row r="100" spans="1:17" ht="17" x14ac:dyDescent="0.2">
      <c r="A100" s="23" t="s">
        <v>7</v>
      </c>
      <c r="B100" s="252" t="s">
        <v>19</v>
      </c>
      <c r="C100" s="252"/>
      <c r="D100" s="252"/>
      <c r="E100" s="252"/>
      <c r="F100" s="252"/>
      <c r="G100" s="36" t="s">
        <v>5</v>
      </c>
      <c r="H100" s="20" t="s">
        <v>6</v>
      </c>
      <c r="I100" s="13" t="s">
        <v>87</v>
      </c>
      <c r="K100" s="254"/>
      <c r="L100" s="254"/>
      <c r="M100" s="254"/>
      <c r="N100" s="254"/>
      <c r="O100" s="254"/>
      <c r="P100" s="254"/>
      <c r="Q100" s="254"/>
    </row>
    <row r="101" spans="1:17" x14ac:dyDescent="0.2">
      <c r="A101" s="14">
        <v>25101</v>
      </c>
      <c r="B101" s="245" t="s">
        <v>64</v>
      </c>
      <c r="C101" s="245"/>
      <c r="D101" s="245"/>
      <c r="E101" s="245"/>
      <c r="F101" s="245"/>
      <c r="G101" s="35">
        <v>16</v>
      </c>
      <c r="H101" s="38">
        <f>ARENA!I84</f>
        <v>0</v>
      </c>
      <c r="I101" s="17">
        <f t="shared" si="2"/>
        <v>0</v>
      </c>
      <c r="K101" s="254"/>
      <c r="L101" s="254"/>
      <c r="M101" s="254"/>
      <c r="N101" s="254"/>
      <c r="O101" s="254"/>
      <c r="P101" s="254"/>
      <c r="Q101" s="254"/>
    </row>
    <row r="102" spans="1:17" x14ac:dyDescent="0.2">
      <c r="A102" s="14">
        <v>25201</v>
      </c>
      <c r="B102" s="251" t="s">
        <v>65</v>
      </c>
      <c r="C102" s="251"/>
      <c r="D102" s="251"/>
      <c r="E102" s="251"/>
      <c r="F102" s="251"/>
      <c r="G102" s="35">
        <v>420</v>
      </c>
      <c r="H102" s="38" t="e">
        <f>ARENA!#REF!</f>
        <v>#REF!</v>
      </c>
      <c r="I102" s="17" t="e">
        <f t="shared" si="2"/>
        <v>#REF!</v>
      </c>
      <c r="K102" s="254"/>
      <c r="L102" s="254"/>
      <c r="M102" s="254"/>
      <c r="N102" s="254"/>
      <c r="O102" s="254"/>
      <c r="P102" s="254"/>
      <c r="Q102" s="254"/>
    </row>
    <row r="103" spans="1:17" x14ac:dyDescent="0.2">
      <c r="A103" s="14">
        <v>30006</v>
      </c>
      <c r="B103" s="251" t="s">
        <v>66</v>
      </c>
      <c r="C103" s="251"/>
      <c r="D103" s="251"/>
      <c r="E103" s="251"/>
      <c r="F103" s="251"/>
      <c r="G103" s="35">
        <v>500</v>
      </c>
      <c r="H103" s="38">
        <f>ARENA!I85</f>
        <v>0</v>
      </c>
      <c r="I103" s="17">
        <f t="shared" si="2"/>
        <v>0</v>
      </c>
      <c r="K103" s="254"/>
      <c r="L103" s="254"/>
      <c r="M103" s="254"/>
      <c r="N103" s="254"/>
      <c r="O103" s="254"/>
      <c r="P103" s="254"/>
      <c r="Q103" s="254"/>
    </row>
    <row r="104" spans="1:17" x14ac:dyDescent="0.2">
      <c r="A104" s="14">
        <v>22020</v>
      </c>
      <c r="B104" s="251" t="s">
        <v>67</v>
      </c>
      <c r="C104" s="251"/>
      <c r="D104" s="251"/>
      <c r="E104" s="251"/>
      <c r="F104" s="251"/>
      <c r="G104" s="33" t="s">
        <v>20</v>
      </c>
      <c r="H104" s="13"/>
      <c r="I104" s="24"/>
      <c r="K104" s="254"/>
      <c r="L104" s="254"/>
      <c r="M104" s="254"/>
      <c r="N104" s="254"/>
      <c r="O104" s="254"/>
      <c r="P104" s="254"/>
      <c r="Q104" s="254"/>
    </row>
    <row r="105" spans="1:17" ht="16.5" customHeight="1" x14ac:dyDescent="0.2">
      <c r="A105" s="23" t="s">
        <v>7</v>
      </c>
      <c r="B105" s="252" t="s">
        <v>21</v>
      </c>
      <c r="C105" s="252"/>
      <c r="D105" s="252"/>
      <c r="E105" s="252"/>
      <c r="F105" s="252"/>
      <c r="G105" s="36" t="s">
        <v>5</v>
      </c>
      <c r="H105" s="20" t="s">
        <v>6</v>
      </c>
      <c r="I105" s="13" t="s">
        <v>87</v>
      </c>
      <c r="K105" s="254"/>
      <c r="L105" s="254"/>
      <c r="M105" s="254"/>
      <c r="N105" s="254"/>
      <c r="O105" s="254"/>
      <c r="P105" s="254"/>
      <c r="Q105" s="254"/>
    </row>
    <row r="106" spans="1:17" ht="21.75" customHeight="1" x14ac:dyDescent="0.2">
      <c r="A106" s="255" t="s">
        <v>22</v>
      </c>
      <c r="B106" s="255"/>
      <c r="C106" s="255"/>
      <c r="D106" s="255"/>
      <c r="E106" s="255"/>
      <c r="F106" s="255"/>
      <c r="G106" s="255"/>
      <c r="H106" s="255"/>
      <c r="I106" s="8"/>
      <c r="K106" s="254"/>
      <c r="L106" s="254"/>
      <c r="M106" s="254"/>
      <c r="N106" s="254"/>
      <c r="O106" s="254"/>
      <c r="P106" s="254"/>
      <c r="Q106" s="254"/>
    </row>
    <row r="107" spans="1:17" x14ac:dyDescent="0.2">
      <c r="A107" s="14">
        <v>12120</v>
      </c>
      <c r="B107" s="245" t="s">
        <v>68</v>
      </c>
      <c r="C107" s="245"/>
      <c r="D107" s="245"/>
      <c r="E107" s="245"/>
      <c r="F107" s="245"/>
      <c r="G107" s="18"/>
      <c r="H107" s="38">
        <f>ARENA!I89</f>
        <v>0</v>
      </c>
      <c r="I107" s="17">
        <f t="shared" ref="I107:I116" si="3">G107*H107</f>
        <v>0</v>
      </c>
      <c r="K107" s="254"/>
      <c r="L107" s="254"/>
      <c r="M107" s="254"/>
      <c r="N107" s="254"/>
      <c r="O107" s="254"/>
      <c r="P107" s="254"/>
      <c r="Q107" s="254"/>
    </row>
    <row r="108" spans="1:17" x14ac:dyDescent="0.2">
      <c r="A108" s="14">
        <v>12121</v>
      </c>
      <c r="B108" s="245" t="s">
        <v>69</v>
      </c>
      <c r="C108" s="245"/>
      <c r="D108" s="245"/>
      <c r="E108" s="245"/>
      <c r="F108" s="245"/>
      <c r="G108" s="18"/>
      <c r="H108" s="38">
        <f>ARENA!I90</f>
        <v>0</v>
      </c>
      <c r="I108" s="17">
        <f t="shared" si="3"/>
        <v>0</v>
      </c>
      <c r="K108" s="254"/>
      <c r="L108" s="254"/>
      <c r="M108" s="254"/>
      <c r="N108" s="254"/>
      <c r="O108" s="254"/>
      <c r="P108" s="254"/>
      <c r="Q108" s="254"/>
    </row>
    <row r="109" spans="1:17" x14ac:dyDescent="0.2">
      <c r="A109" s="14">
        <v>12122</v>
      </c>
      <c r="B109" s="245" t="s">
        <v>70</v>
      </c>
      <c r="C109" s="245"/>
      <c r="D109" s="245"/>
      <c r="E109" s="245"/>
      <c r="F109" s="245"/>
      <c r="G109" s="18"/>
      <c r="H109" s="38">
        <f>ARENA!I91</f>
        <v>0</v>
      </c>
      <c r="I109" s="17">
        <f t="shared" si="3"/>
        <v>0</v>
      </c>
      <c r="K109" s="254"/>
      <c r="L109" s="254"/>
      <c r="M109" s="254"/>
      <c r="N109" s="254"/>
      <c r="O109" s="254"/>
      <c r="P109" s="254"/>
      <c r="Q109" s="254"/>
    </row>
    <row r="110" spans="1:17" x14ac:dyDescent="0.2">
      <c r="A110" s="14">
        <v>12123</v>
      </c>
      <c r="B110" s="245" t="s">
        <v>71</v>
      </c>
      <c r="C110" s="245"/>
      <c r="D110" s="245"/>
      <c r="E110" s="245"/>
      <c r="F110" s="245"/>
      <c r="G110" s="18"/>
      <c r="H110" s="38" t="e">
        <f>ARENA!#REF!</f>
        <v>#REF!</v>
      </c>
      <c r="I110" s="17" t="e">
        <f t="shared" si="3"/>
        <v>#REF!</v>
      </c>
      <c r="K110" s="254"/>
      <c r="L110" s="254"/>
      <c r="M110" s="254"/>
      <c r="N110" s="254"/>
      <c r="O110" s="254"/>
      <c r="P110" s="254"/>
      <c r="Q110" s="254"/>
    </row>
    <row r="111" spans="1:17" x14ac:dyDescent="0.2">
      <c r="A111" s="14">
        <v>13090</v>
      </c>
      <c r="B111" s="245" t="s">
        <v>72</v>
      </c>
      <c r="C111" s="245"/>
      <c r="D111" s="245"/>
      <c r="E111" s="245"/>
      <c r="F111" s="245"/>
      <c r="G111" s="18"/>
      <c r="H111" s="38">
        <f>ARENA!I92</f>
        <v>0</v>
      </c>
      <c r="I111" s="17">
        <f t="shared" si="3"/>
        <v>0</v>
      </c>
      <c r="K111" s="254"/>
      <c r="L111" s="254"/>
      <c r="M111" s="254"/>
      <c r="N111" s="254"/>
      <c r="O111" s="254"/>
      <c r="P111" s="254"/>
      <c r="Q111" s="254"/>
    </row>
    <row r="112" spans="1:17" ht="16" x14ac:dyDescent="0.2">
      <c r="A112" s="23"/>
      <c r="B112" s="252" t="s">
        <v>125</v>
      </c>
      <c r="C112" s="252"/>
      <c r="D112" s="252"/>
      <c r="E112" s="252"/>
      <c r="F112" s="252"/>
      <c r="G112" s="20"/>
      <c r="H112" s="20" t="s">
        <v>6</v>
      </c>
      <c r="I112" s="13" t="s">
        <v>87</v>
      </c>
    </row>
    <row r="113" spans="1:9" s="6" customFormat="1" x14ac:dyDescent="0.2">
      <c r="A113" s="14">
        <v>12010</v>
      </c>
      <c r="B113" s="245" t="s">
        <v>126</v>
      </c>
      <c r="C113" s="245"/>
      <c r="D113" s="245"/>
      <c r="E113" s="245"/>
      <c r="F113" s="245"/>
      <c r="G113" s="18"/>
      <c r="H113" s="38" t="e">
        <f>ARENA!#REF!</f>
        <v>#REF!</v>
      </c>
      <c r="I113" s="17" t="e">
        <f t="shared" si="3"/>
        <v>#REF!</v>
      </c>
    </row>
    <row r="114" spans="1:9" s="6" customFormat="1" ht="16" x14ac:dyDescent="0.2">
      <c r="A114" s="23"/>
      <c r="B114" s="252" t="s">
        <v>23</v>
      </c>
      <c r="C114" s="252"/>
      <c r="D114" s="252"/>
      <c r="E114" s="252"/>
      <c r="F114" s="252"/>
      <c r="G114" s="20"/>
      <c r="H114" s="20" t="s">
        <v>6</v>
      </c>
      <c r="I114" s="13" t="s">
        <v>87</v>
      </c>
    </row>
    <row r="115" spans="1:9" s="6" customFormat="1" x14ac:dyDescent="0.2">
      <c r="A115" s="14"/>
      <c r="B115" s="245"/>
      <c r="C115" s="245"/>
      <c r="D115" s="245"/>
      <c r="E115" s="245"/>
      <c r="F115" s="245"/>
      <c r="G115" s="17"/>
      <c r="H115" s="38">
        <f>ARENA!I94</f>
        <v>0</v>
      </c>
      <c r="I115" s="17">
        <f t="shared" si="3"/>
        <v>0</v>
      </c>
    </row>
    <row r="116" spans="1:9" s="6" customFormat="1" x14ac:dyDescent="0.2">
      <c r="A116" s="14"/>
      <c r="B116" s="245"/>
      <c r="C116" s="245"/>
      <c r="D116" s="245"/>
      <c r="E116" s="245"/>
      <c r="F116" s="245"/>
      <c r="G116" s="17"/>
      <c r="H116" s="38">
        <f>ARENA!I95</f>
        <v>0</v>
      </c>
      <c r="I116" s="17">
        <f t="shared" si="3"/>
        <v>0</v>
      </c>
    </row>
    <row r="117" spans="1:9" s="6" customFormat="1" x14ac:dyDescent="0.2">
      <c r="B117" s="28"/>
      <c r="C117" s="28"/>
      <c r="D117" s="28"/>
      <c r="E117" s="28"/>
      <c r="F117" s="28"/>
      <c r="G117" s="28"/>
      <c r="H117" s="39">
        <v>1</v>
      </c>
      <c r="I117" s="29" t="e">
        <f>SUBTOTAL(9,I15:I21,I23:I38,I40:I41,I43:I51,I53:I56,I58:I66,I68:I72,I74:I78,I80:I82,I84:I85,I87:I94,I96:I99,I101:I103,I107:I111,I113,I115:I116)</f>
        <v>#REF!</v>
      </c>
    </row>
    <row r="118" spans="1:9" s="6" customFormat="1" x14ac:dyDescent="0.2">
      <c r="A118" s="259" t="s">
        <v>121</v>
      </c>
      <c r="B118" s="259"/>
      <c r="C118" s="259"/>
      <c r="D118" s="259"/>
      <c r="E118" s="259"/>
      <c r="F118" s="259"/>
      <c r="G118" s="259"/>
      <c r="H118" s="259"/>
      <c r="I118" s="259"/>
    </row>
    <row r="119" spans="1:9" s="6" customFormat="1" x14ac:dyDescent="0.2">
      <c r="A119" s="260" t="s">
        <v>123</v>
      </c>
      <c r="B119" s="260"/>
      <c r="C119" s="260"/>
      <c r="D119" s="260"/>
      <c r="E119" s="261" t="s">
        <v>124</v>
      </c>
      <c r="F119" s="261"/>
      <c r="G119" s="4"/>
      <c r="H119" s="37"/>
      <c r="I119" s="5"/>
    </row>
    <row r="120" spans="1:9" s="6" customFormat="1" x14ac:dyDescent="0.2">
      <c r="A120" s="256" t="s">
        <v>122</v>
      </c>
      <c r="B120" s="256"/>
      <c r="C120" s="256"/>
      <c r="D120" s="256"/>
      <c r="E120" s="257" t="e">
        <f>SUM(I15:I21)</f>
        <v>#REF!</v>
      </c>
      <c r="F120" s="258"/>
      <c r="G120" s="4"/>
      <c r="H120" s="37"/>
      <c r="I120" s="5"/>
    </row>
    <row r="121" spans="1:9" s="6" customFormat="1" x14ac:dyDescent="0.2">
      <c r="A121" s="256" t="s">
        <v>128</v>
      </c>
      <c r="B121" s="256"/>
      <c r="C121" s="256"/>
      <c r="D121" s="256"/>
      <c r="E121" s="257" t="e">
        <f>SUM(I23:I38)</f>
        <v>#REF!</v>
      </c>
      <c r="F121" s="258"/>
      <c r="G121" s="4"/>
      <c r="H121" s="37"/>
      <c r="I121" s="5"/>
    </row>
    <row r="122" spans="1:9" s="6" customFormat="1" x14ac:dyDescent="0.2">
      <c r="A122" s="256" t="s">
        <v>129</v>
      </c>
      <c r="B122" s="256"/>
      <c r="C122" s="256"/>
      <c r="D122" s="256"/>
      <c r="E122" s="257" t="e">
        <f>SUM(I40:I41)</f>
        <v>#REF!</v>
      </c>
      <c r="F122" s="258"/>
      <c r="G122" s="4"/>
      <c r="H122" s="37"/>
      <c r="I122" s="5"/>
    </row>
    <row r="123" spans="1:9" s="6" customFormat="1" x14ac:dyDescent="0.2">
      <c r="A123" s="256" t="s">
        <v>130</v>
      </c>
      <c r="B123" s="256"/>
      <c r="C123" s="256"/>
      <c r="D123" s="256"/>
      <c r="E123" s="257" t="e">
        <f>SUM(I43:I51)</f>
        <v>#REF!</v>
      </c>
      <c r="F123" s="258"/>
      <c r="G123" s="4"/>
      <c r="H123" s="37"/>
      <c r="I123" s="5"/>
    </row>
    <row r="124" spans="1:9" s="6" customFormat="1" x14ac:dyDescent="0.2">
      <c r="A124" s="256" t="s">
        <v>132</v>
      </c>
      <c r="B124" s="256"/>
      <c r="C124" s="256"/>
      <c r="D124" s="256"/>
      <c r="E124" s="257" t="e">
        <f>SUM(I53:I56)</f>
        <v>#REF!</v>
      </c>
      <c r="F124" s="258"/>
      <c r="G124" s="4"/>
      <c r="H124" s="37"/>
      <c r="I124" s="5"/>
    </row>
    <row r="125" spans="1:9" s="6" customFormat="1" x14ac:dyDescent="0.2">
      <c r="A125" s="256" t="s">
        <v>133</v>
      </c>
      <c r="B125" s="256"/>
      <c r="C125" s="256"/>
      <c r="D125" s="256"/>
      <c r="E125" s="257" t="e">
        <f>SUM(I58:I66)</f>
        <v>#REF!</v>
      </c>
      <c r="F125" s="258"/>
      <c r="G125" s="4"/>
      <c r="H125" s="37"/>
      <c r="I125" s="5"/>
    </row>
    <row r="126" spans="1:9" s="6" customFormat="1" x14ac:dyDescent="0.2">
      <c r="A126" s="256" t="s">
        <v>134</v>
      </c>
      <c r="B126" s="256"/>
      <c r="C126" s="256"/>
      <c r="D126" s="256"/>
      <c r="E126" s="257">
        <f>SUM(I68:I72)</f>
        <v>0</v>
      </c>
      <c r="F126" s="258"/>
      <c r="G126" s="4"/>
      <c r="H126" s="37"/>
      <c r="I126" s="5"/>
    </row>
    <row r="127" spans="1:9" s="6" customFormat="1" x14ac:dyDescent="0.2">
      <c r="A127" s="256" t="s">
        <v>135</v>
      </c>
      <c r="B127" s="256"/>
      <c r="C127" s="256"/>
      <c r="D127" s="256"/>
      <c r="E127" s="257" t="e">
        <f>SUM(I74:I78)</f>
        <v>#REF!</v>
      </c>
      <c r="F127" s="258"/>
      <c r="G127" s="4"/>
      <c r="H127" s="37"/>
      <c r="I127" s="5"/>
    </row>
    <row r="128" spans="1:9" s="6" customFormat="1" x14ac:dyDescent="0.2">
      <c r="A128" s="256" t="s">
        <v>136</v>
      </c>
      <c r="B128" s="256"/>
      <c r="C128" s="256"/>
      <c r="D128" s="256"/>
      <c r="E128" s="257">
        <f>SUM(I80:I82)</f>
        <v>0</v>
      </c>
      <c r="F128" s="258"/>
      <c r="G128" s="4"/>
      <c r="H128" s="37"/>
      <c r="I128" s="5"/>
    </row>
    <row r="129" spans="1:9" s="6" customFormat="1" x14ac:dyDescent="0.2">
      <c r="A129" s="256" t="s">
        <v>137</v>
      </c>
      <c r="B129" s="256"/>
      <c r="C129" s="256"/>
      <c r="D129" s="256"/>
      <c r="E129" s="257" t="e">
        <f>SUM(I84:I85)</f>
        <v>#REF!</v>
      </c>
      <c r="F129" s="258"/>
      <c r="G129" s="4"/>
      <c r="H129" s="37"/>
      <c r="I129" s="5"/>
    </row>
    <row r="130" spans="1:9" s="6" customFormat="1" x14ac:dyDescent="0.2">
      <c r="A130" s="256" t="s">
        <v>138</v>
      </c>
      <c r="B130" s="256"/>
      <c r="C130" s="256"/>
      <c r="D130" s="256"/>
      <c r="E130" s="257" t="e">
        <f>SUM(I87:I94)</f>
        <v>#REF!</v>
      </c>
      <c r="F130" s="258"/>
      <c r="G130" s="4"/>
      <c r="H130" s="37"/>
      <c r="I130" s="5"/>
    </row>
    <row r="131" spans="1:9" s="6" customFormat="1" x14ac:dyDescent="0.2">
      <c r="A131" s="256" t="s">
        <v>139</v>
      </c>
      <c r="B131" s="256"/>
      <c r="C131" s="256"/>
      <c r="D131" s="256"/>
      <c r="E131" s="257" t="e">
        <f>SUM(I96:I99)</f>
        <v>#REF!</v>
      </c>
      <c r="F131" s="258"/>
      <c r="G131" s="4"/>
      <c r="H131" s="37"/>
      <c r="I131" s="5"/>
    </row>
    <row r="132" spans="1:9" s="6" customFormat="1" x14ac:dyDescent="0.2">
      <c r="A132" s="256" t="s">
        <v>140</v>
      </c>
      <c r="B132" s="256"/>
      <c r="C132" s="256"/>
      <c r="D132" s="256"/>
      <c r="E132" s="257" t="e">
        <f>SUM(I101:I103)</f>
        <v>#REF!</v>
      </c>
      <c r="F132" s="258"/>
      <c r="G132" s="4"/>
      <c r="H132" s="37"/>
      <c r="I132" s="5"/>
    </row>
    <row r="133" spans="1:9" s="6" customFormat="1" x14ac:dyDescent="0.2">
      <c r="A133" s="256" t="s">
        <v>141</v>
      </c>
      <c r="B133" s="256"/>
      <c r="C133" s="256"/>
      <c r="D133" s="256"/>
      <c r="E133" s="257" t="e">
        <f>SUM(I107:I111)</f>
        <v>#REF!</v>
      </c>
      <c r="F133" s="258"/>
      <c r="G133" s="4"/>
      <c r="H133" s="37"/>
      <c r="I133" s="5"/>
    </row>
    <row r="134" spans="1:9" s="6" customFormat="1" x14ac:dyDescent="0.2">
      <c r="A134" s="256" t="s">
        <v>142</v>
      </c>
      <c r="B134" s="256"/>
      <c r="C134" s="256"/>
      <c r="D134" s="256"/>
      <c r="E134" s="257" t="e">
        <f>SUM(I113)</f>
        <v>#REF!</v>
      </c>
      <c r="F134" s="258"/>
      <c r="G134" s="4"/>
      <c r="H134" s="37"/>
      <c r="I134" s="5"/>
    </row>
    <row r="135" spans="1:9" s="6" customFormat="1" x14ac:dyDescent="0.2">
      <c r="A135" s="256" t="s">
        <v>143</v>
      </c>
      <c r="B135" s="256"/>
      <c r="C135" s="256"/>
      <c r="D135" s="256"/>
      <c r="E135" s="257">
        <f>SUM(I115:I116)</f>
        <v>0</v>
      </c>
      <c r="F135" s="258"/>
      <c r="G135" s="4"/>
      <c r="H135" s="37"/>
      <c r="I135" s="5"/>
    </row>
    <row r="136" spans="1:9" s="6" customFormat="1" ht="16" x14ac:dyDescent="0.2">
      <c r="A136" s="256" t="s">
        <v>144</v>
      </c>
      <c r="B136" s="256"/>
      <c r="C136" s="256"/>
      <c r="D136" s="256"/>
      <c r="E136" s="267" t="e">
        <f>SUM(E120:F135)</f>
        <v>#REF!</v>
      </c>
      <c r="F136" s="268"/>
      <c r="G136" s="4"/>
      <c r="H136" s="37"/>
      <c r="I136" s="5"/>
    </row>
    <row r="137" spans="1:9" s="6" customFormat="1" ht="16" x14ac:dyDescent="0.2">
      <c r="A137" s="256" t="s">
        <v>145</v>
      </c>
      <c r="B137" s="256"/>
      <c r="C137" s="256"/>
      <c r="D137" s="256"/>
      <c r="E137" s="267" t="e">
        <f>E136*0.25</f>
        <v>#REF!</v>
      </c>
      <c r="F137" s="268"/>
      <c r="G137" s="4"/>
      <c r="H137" s="37"/>
      <c r="I137" s="5"/>
    </row>
    <row r="138" spans="1:9" s="6" customFormat="1" ht="16" x14ac:dyDescent="0.2">
      <c r="A138" s="256" t="s">
        <v>144</v>
      </c>
      <c r="B138" s="256"/>
      <c r="C138" s="256"/>
      <c r="D138" s="256"/>
      <c r="E138" s="267" t="e">
        <f>E136+E137</f>
        <v>#REF!</v>
      </c>
      <c r="F138" s="268"/>
      <c r="G138" s="4"/>
      <c r="H138" s="37"/>
      <c r="I138" s="5"/>
    </row>
    <row r="139" spans="1:9" s="6" customFormat="1" ht="17.25" hidden="1" customHeight="1" x14ac:dyDescent="0.2">
      <c r="A139" s="4"/>
      <c r="B139" s="4"/>
      <c r="C139" s="4"/>
      <c r="D139" s="4"/>
      <c r="E139" s="4"/>
      <c r="F139" s="4"/>
      <c r="G139" s="4"/>
      <c r="H139" s="37"/>
      <c r="I139" s="5"/>
    </row>
    <row r="140" spans="1:9" s="6" customFormat="1" ht="20.25" hidden="1" customHeight="1" x14ac:dyDescent="0.2">
      <c r="A140" s="265" t="s">
        <v>115</v>
      </c>
      <c r="B140" s="265"/>
      <c r="C140" s="262">
        <f>C10</f>
        <v>0</v>
      </c>
      <c r="D140" s="262"/>
      <c r="E140" s="262"/>
      <c r="F140" s="4"/>
      <c r="G140" s="26" t="s">
        <v>146</v>
      </c>
      <c r="H140" s="264">
        <f>F9</f>
        <v>0</v>
      </c>
      <c r="I140" s="264"/>
    </row>
    <row r="141" spans="1:9" s="6" customFormat="1" ht="28.5" hidden="1" customHeight="1" x14ac:dyDescent="0.2">
      <c r="A141" s="266" t="s">
        <v>0</v>
      </c>
      <c r="B141" s="266"/>
      <c r="C141" s="262">
        <f>C9</f>
        <v>0</v>
      </c>
      <c r="D141" s="262"/>
      <c r="E141" s="262"/>
      <c r="F141" s="4"/>
      <c r="G141" s="26" t="s">
        <v>147</v>
      </c>
      <c r="H141" s="264">
        <f>H9</f>
        <v>0</v>
      </c>
      <c r="I141" s="264"/>
    </row>
    <row r="142" spans="1:9" s="6" customFormat="1" ht="19.5" hidden="1" customHeight="1" x14ac:dyDescent="0.2">
      <c r="A142" s="25" t="s">
        <v>119</v>
      </c>
      <c r="B142" s="262">
        <f>G10</f>
        <v>0</v>
      </c>
      <c r="C142" s="262"/>
      <c r="D142" s="262"/>
      <c r="E142" s="262"/>
      <c r="F142" s="4"/>
      <c r="G142" s="26" t="s">
        <v>150</v>
      </c>
      <c r="H142" s="263">
        <f ca="1">TODAY()</f>
        <v>46070</v>
      </c>
      <c r="I142" s="264"/>
    </row>
    <row r="143" spans="1:9" hidden="1" x14ac:dyDescent="0.2"/>
    <row r="144" spans="1:9" s="6" customFormat="1" hidden="1" x14ac:dyDescent="0.2">
      <c r="A144" s="27" t="s">
        <v>152</v>
      </c>
      <c r="B144" s="27"/>
      <c r="C144" s="27"/>
      <c r="D144" s="27"/>
      <c r="E144" s="4"/>
      <c r="F144" s="4"/>
      <c r="G144" s="4"/>
      <c r="H144" s="37"/>
      <c r="I144" s="5"/>
    </row>
  </sheetData>
  <sheetProtection insertRows="0"/>
  <protectedRanges>
    <protectedRange sqref="H40:H41 H113 H115:H117 H15:H21 H23:H38 H43:H51 H53:H56 H58:H66 H68:H72 H74:H78 H80:H82 H84:H85 H87:H94 H96:H99 H101:H103 H107:H111" name="Område2"/>
    <protectedRange sqref="C9 C10:E10 G10:I10 H11:I11 G12:I13 C11:F11 B12:D13" name="Område1"/>
  </protectedRanges>
  <autoFilter ref="A14:I138" xr:uid="{45768C09-F8E2-4397-B8FB-EDFF70269CF4}">
    <filterColumn colId="1" showButton="0"/>
    <filterColumn colId="2" showButton="0"/>
    <filterColumn colId="3" showButton="0"/>
    <filterColumn colId="4" showButton="0"/>
  </autoFilter>
  <mergeCells count="247">
    <mergeCell ref="A4:E4"/>
    <mergeCell ref="A5:C5"/>
    <mergeCell ref="G5:H5"/>
    <mergeCell ref="G6:H6"/>
    <mergeCell ref="B7:F7"/>
    <mergeCell ref="G7:I7"/>
    <mergeCell ref="A11:B11"/>
    <mergeCell ref="C11:F11"/>
    <mergeCell ref="H11:I11"/>
    <mergeCell ref="B12:D12"/>
    <mergeCell ref="E12:F12"/>
    <mergeCell ref="G12:I12"/>
    <mergeCell ref="A8:I8"/>
    <mergeCell ref="A9:B9"/>
    <mergeCell ref="D9:E9"/>
    <mergeCell ref="H9:I9"/>
    <mergeCell ref="A10:B10"/>
    <mergeCell ref="C10:E10"/>
    <mergeCell ref="G10:I10"/>
    <mergeCell ref="B13:D13"/>
    <mergeCell ref="E13:F13"/>
    <mergeCell ref="G13:I13"/>
    <mergeCell ref="B14:F14"/>
    <mergeCell ref="B15:F15"/>
    <mergeCell ref="K15:K21"/>
    <mergeCell ref="B16:F16"/>
    <mergeCell ref="B17:F17"/>
    <mergeCell ref="B18:F18"/>
    <mergeCell ref="B19:F19"/>
    <mergeCell ref="P23:P27"/>
    <mergeCell ref="Q23:Q27"/>
    <mergeCell ref="B24:F24"/>
    <mergeCell ref="B25:F25"/>
    <mergeCell ref="B26:F26"/>
    <mergeCell ref="B27:F27"/>
    <mergeCell ref="B20:F20"/>
    <mergeCell ref="B21:F21"/>
    <mergeCell ref="B22:F22"/>
    <mergeCell ref="B23:F23"/>
    <mergeCell ref="K23:K27"/>
    <mergeCell ref="L23:L27"/>
    <mergeCell ref="L15:L21"/>
    <mergeCell ref="M15:M21"/>
    <mergeCell ref="N15:N21"/>
    <mergeCell ref="O15:O21"/>
    <mergeCell ref="P15:P21"/>
    <mergeCell ref="Q15:Q21"/>
    <mergeCell ref="B28:F28"/>
    <mergeCell ref="B29:F29"/>
    <mergeCell ref="K29:K33"/>
    <mergeCell ref="L29:L33"/>
    <mergeCell ref="M29:M33"/>
    <mergeCell ref="N29:N33"/>
    <mergeCell ref="M23:M27"/>
    <mergeCell ref="N23:N27"/>
    <mergeCell ref="O23:O27"/>
    <mergeCell ref="B34:F34"/>
    <mergeCell ref="K34:Q36"/>
    <mergeCell ref="B35:F35"/>
    <mergeCell ref="B36:F36"/>
    <mergeCell ref="B37:F37"/>
    <mergeCell ref="B38:F38"/>
    <mergeCell ref="O29:O33"/>
    <mergeCell ref="P29:P33"/>
    <mergeCell ref="Q29:Q33"/>
    <mergeCell ref="B30:F30"/>
    <mergeCell ref="B31:F31"/>
    <mergeCell ref="B32:F32"/>
    <mergeCell ref="B33:F33"/>
    <mergeCell ref="O40:O44"/>
    <mergeCell ref="P40:P44"/>
    <mergeCell ref="Q40:Q44"/>
    <mergeCell ref="B41:F41"/>
    <mergeCell ref="B42:F42"/>
    <mergeCell ref="B43:F43"/>
    <mergeCell ref="B44:F44"/>
    <mergeCell ref="B39:F39"/>
    <mergeCell ref="B40:F40"/>
    <mergeCell ref="K40:K44"/>
    <mergeCell ref="L40:L44"/>
    <mergeCell ref="M40:M44"/>
    <mergeCell ref="N40:N44"/>
    <mergeCell ref="O46:O50"/>
    <mergeCell ref="P46:P50"/>
    <mergeCell ref="Q46:Q50"/>
    <mergeCell ref="B47:F47"/>
    <mergeCell ref="B48:F48"/>
    <mergeCell ref="B49:F49"/>
    <mergeCell ref="B50:F50"/>
    <mergeCell ref="B45:F45"/>
    <mergeCell ref="B46:F46"/>
    <mergeCell ref="K46:K50"/>
    <mergeCell ref="L46:L50"/>
    <mergeCell ref="M46:M50"/>
    <mergeCell ref="N46:N50"/>
    <mergeCell ref="Q52:Q56"/>
    <mergeCell ref="B53:F53"/>
    <mergeCell ref="B54:F54"/>
    <mergeCell ref="B55:F55"/>
    <mergeCell ref="B56:F56"/>
    <mergeCell ref="B51:F51"/>
    <mergeCell ref="B52:F52"/>
    <mergeCell ref="K52:K56"/>
    <mergeCell ref="L52:L56"/>
    <mergeCell ref="M52:M56"/>
    <mergeCell ref="N52:N56"/>
    <mergeCell ref="B57:F57"/>
    <mergeCell ref="B58:F58"/>
    <mergeCell ref="K58:K66"/>
    <mergeCell ref="L58:L66"/>
    <mergeCell ref="M58:M66"/>
    <mergeCell ref="N58:N66"/>
    <mergeCell ref="B66:F66"/>
    <mergeCell ref="O52:O56"/>
    <mergeCell ref="P52:P56"/>
    <mergeCell ref="O58:O66"/>
    <mergeCell ref="P58:P66"/>
    <mergeCell ref="Q58:Q66"/>
    <mergeCell ref="B59:F59"/>
    <mergeCell ref="B60:F60"/>
    <mergeCell ref="B61:F61"/>
    <mergeCell ref="B62:F62"/>
    <mergeCell ref="B63:F63"/>
    <mergeCell ref="B64:F64"/>
    <mergeCell ref="B65:F65"/>
    <mergeCell ref="O68:O72"/>
    <mergeCell ref="P68:P72"/>
    <mergeCell ref="Q68:Q72"/>
    <mergeCell ref="B69:F69"/>
    <mergeCell ref="B70:F70"/>
    <mergeCell ref="B71:F71"/>
    <mergeCell ref="B72:F72"/>
    <mergeCell ref="B67:F67"/>
    <mergeCell ref="B68:F68"/>
    <mergeCell ref="K68:K72"/>
    <mergeCell ref="L68:L72"/>
    <mergeCell ref="M68:M72"/>
    <mergeCell ref="N68:N72"/>
    <mergeCell ref="O74:O78"/>
    <mergeCell ref="P74:P78"/>
    <mergeCell ref="Q74:Q78"/>
    <mergeCell ref="B75:F75"/>
    <mergeCell ref="B76:F76"/>
    <mergeCell ref="B77:F77"/>
    <mergeCell ref="B78:F78"/>
    <mergeCell ref="B73:F73"/>
    <mergeCell ref="K73:L73"/>
    <mergeCell ref="B74:F74"/>
    <mergeCell ref="K74:L78"/>
    <mergeCell ref="M74:M78"/>
    <mergeCell ref="N74:N78"/>
    <mergeCell ref="B86:F86"/>
    <mergeCell ref="B87:F87"/>
    <mergeCell ref="K87:K94"/>
    <mergeCell ref="L87:L94"/>
    <mergeCell ref="M87:M94"/>
    <mergeCell ref="N87:N94"/>
    <mergeCell ref="B79:F79"/>
    <mergeCell ref="K79:Q85"/>
    <mergeCell ref="B80:F80"/>
    <mergeCell ref="B81:F81"/>
    <mergeCell ref="B82:F82"/>
    <mergeCell ref="B83:F83"/>
    <mergeCell ref="B84:F84"/>
    <mergeCell ref="B85:F85"/>
    <mergeCell ref="O87:O94"/>
    <mergeCell ref="P87:P94"/>
    <mergeCell ref="Q87:Q94"/>
    <mergeCell ref="B88:F88"/>
    <mergeCell ref="B89:F89"/>
    <mergeCell ref="B90:F90"/>
    <mergeCell ref="B91:F91"/>
    <mergeCell ref="B92:F92"/>
    <mergeCell ref="B93:F93"/>
    <mergeCell ref="B94:F94"/>
    <mergeCell ref="B95:F95"/>
    <mergeCell ref="K95:Q111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B110:F110"/>
    <mergeCell ref="B111:F111"/>
    <mergeCell ref="B112:F112"/>
    <mergeCell ref="B113:F113"/>
    <mergeCell ref="B114:F114"/>
    <mergeCell ref="B115:F115"/>
    <mergeCell ref="B104:F104"/>
    <mergeCell ref="B105:F105"/>
    <mergeCell ref="A106:H106"/>
    <mergeCell ref="B107:F107"/>
    <mergeCell ref="B108:F108"/>
    <mergeCell ref="B109:F109"/>
    <mergeCell ref="A121:D121"/>
    <mergeCell ref="E121:F121"/>
    <mergeCell ref="A122:D122"/>
    <mergeCell ref="E122:F122"/>
    <mergeCell ref="A123:D123"/>
    <mergeCell ref="E123:F123"/>
    <mergeCell ref="B116:F116"/>
    <mergeCell ref="A118:I118"/>
    <mergeCell ref="A119:D119"/>
    <mergeCell ref="E119:F119"/>
    <mergeCell ref="A120:D120"/>
    <mergeCell ref="E120:F120"/>
    <mergeCell ref="A127:D127"/>
    <mergeCell ref="E127:F127"/>
    <mergeCell ref="A128:D128"/>
    <mergeCell ref="E128:F128"/>
    <mergeCell ref="A129:D129"/>
    <mergeCell ref="E129:F129"/>
    <mergeCell ref="A124:D124"/>
    <mergeCell ref="E124:F124"/>
    <mergeCell ref="A125:D125"/>
    <mergeCell ref="E125:F125"/>
    <mergeCell ref="A126:D126"/>
    <mergeCell ref="E126:F126"/>
    <mergeCell ref="A133:D133"/>
    <mergeCell ref="E133:F133"/>
    <mergeCell ref="A134:D134"/>
    <mergeCell ref="E134:F134"/>
    <mergeCell ref="A135:D135"/>
    <mergeCell ref="E135:F135"/>
    <mergeCell ref="A130:D130"/>
    <mergeCell ref="E130:F130"/>
    <mergeCell ref="A131:D131"/>
    <mergeCell ref="E131:F131"/>
    <mergeCell ref="A132:D132"/>
    <mergeCell ref="E132:F132"/>
    <mergeCell ref="B142:E142"/>
    <mergeCell ref="H142:I142"/>
    <mergeCell ref="A140:B140"/>
    <mergeCell ref="C140:E140"/>
    <mergeCell ref="H140:I140"/>
    <mergeCell ref="A141:B141"/>
    <mergeCell ref="C141:E141"/>
    <mergeCell ref="H141:I141"/>
    <mergeCell ref="A136:D136"/>
    <mergeCell ref="E136:F136"/>
    <mergeCell ref="A137:D137"/>
    <mergeCell ref="E137:F137"/>
    <mergeCell ref="A138:D138"/>
    <mergeCell ref="E138:F138"/>
  </mergeCells>
  <hyperlinks>
    <hyperlink ref="A5" r:id="rId1" xr:uid="{D335B22A-C8F2-497B-909F-264F76D22B51}"/>
  </hyperlinks>
  <pageMargins left="0.51181102362204722" right="0.11811023622047245" top="7.874015748031496E-2" bottom="3.937007874015748E-2" header="0.59055118110236227" footer="0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7BB8E-CC77-4D47-9AC7-0965234F0647}">
  <dimension ref="A2:F23"/>
  <sheetViews>
    <sheetView topLeftCell="A10" workbookViewId="0">
      <selection activeCell="A5" sqref="A5"/>
    </sheetView>
  </sheetViews>
  <sheetFormatPr baseColWidth="10" defaultColWidth="9.33203125" defaultRowHeight="15" x14ac:dyDescent="0.2"/>
  <cols>
    <col min="1" max="1" width="14.6640625" style="40" customWidth="1"/>
    <col min="2" max="2" width="9.33203125" style="40"/>
    <col min="3" max="3" width="36.33203125" style="40" customWidth="1"/>
    <col min="4" max="16384" width="9.33203125" style="40"/>
  </cols>
  <sheetData>
    <row r="2" spans="1:6" x14ac:dyDescent="0.2">
      <c r="B2" s="43" t="s">
        <v>155</v>
      </c>
      <c r="C2" s="43"/>
    </row>
    <row r="4" spans="1:6" x14ac:dyDescent="0.2">
      <c r="A4" s="41" t="s">
        <v>158</v>
      </c>
      <c r="B4" s="41" t="s">
        <v>157</v>
      </c>
      <c r="C4" s="41" t="s">
        <v>156</v>
      </c>
      <c r="D4" s="41" t="s">
        <v>5</v>
      </c>
      <c r="E4" s="41" t="s">
        <v>6</v>
      </c>
      <c r="F4" s="41" t="s">
        <v>87</v>
      </c>
    </row>
    <row r="5" spans="1:6" x14ac:dyDescent="0.2">
      <c r="A5" s="42"/>
      <c r="B5" s="42"/>
      <c r="C5" s="42"/>
      <c r="D5" s="42"/>
      <c r="E5" s="42"/>
      <c r="F5" s="42"/>
    </row>
    <row r="6" spans="1:6" x14ac:dyDescent="0.2">
      <c r="A6" s="42"/>
      <c r="B6" s="42"/>
      <c r="C6" s="42"/>
      <c r="D6" s="42"/>
      <c r="E6" s="42"/>
      <c r="F6" s="42"/>
    </row>
    <row r="7" spans="1:6" x14ac:dyDescent="0.2">
      <c r="A7" s="42"/>
      <c r="B7" s="42"/>
      <c r="C7" s="42"/>
      <c r="D7" s="42"/>
      <c r="E7" s="42"/>
      <c r="F7" s="42"/>
    </row>
    <row r="8" spans="1:6" x14ac:dyDescent="0.2">
      <c r="A8" s="42"/>
      <c r="B8" s="42"/>
      <c r="C8" s="42"/>
      <c r="D8" s="42"/>
      <c r="E8" s="42"/>
      <c r="F8" s="42"/>
    </row>
    <row r="9" spans="1:6" x14ac:dyDescent="0.2">
      <c r="A9" s="42"/>
      <c r="B9" s="42"/>
      <c r="C9" s="42"/>
      <c r="D9" s="42"/>
      <c r="E9" s="42"/>
      <c r="F9" s="42"/>
    </row>
    <row r="10" spans="1:6" x14ac:dyDescent="0.2">
      <c r="A10" s="42"/>
      <c r="B10" s="42"/>
      <c r="C10" s="42"/>
      <c r="D10" s="42"/>
      <c r="E10" s="42"/>
      <c r="F10" s="42"/>
    </row>
    <row r="11" spans="1:6" x14ac:dyDescent="0.2">
      <c r="A11" s="42"/>
      <c r="B11" s="42"/>
      <c r="C11" s="42"/>
      <c r="D11" s="42"/>
      <c r="E11" s="42"/>
      <c r="F11" s="42"/>
    </row>
    <row r="12" spans="1:6" x14ac:dyDescent="0.2">
      <c r="A12" s="42"/>
      <c r="B12" s="42"/>
      <c r="C12" s="42"/>
      <c r="D12" s="42"/>
      <c r="E12" s="42"/>
      <c r="F12" s="42"/>
    </row>
    <row r="13" spans="1:6" x14ac:dyDescent="0.2">
      <c r="A13" s="42"/>
      <c r="B13" s="42"/>
      <c r="C13" s="42"/>
      <c r="D13" s="42"/>
      <c r="E13" s="42"/>
      <c r="F13" s="42"/>
    </row>
    <row r="14" spans="1:6" x14ac:dyDescent="0.2">
      <c r="A14" s="42"/>
      <c r="B14" s="42"/>
      <c r="C14" s="42"/>
      <c r="D14" s="42"/>
      <c r="E14" s="42"/>
      <c r="F14" s="42"/>
    </row>
    <row r="15" spans="1:6" x14ac:dyDescent="0.2">
      <c r="A15" s="42"/>
      <c r="B15" s="42"/>
      <c r="C15" s="42"/>
      <c r="D15" s="42"/>
      <c r="E15" s="42"/>
      <c r="F15" s="42"/>
    </row>
    <row r="16" spans="1:6" x14ac:dyDescent="0.2">
      <c r="A16" s="42"/>
      <c r="B16" s="42"/>
      <c r="C16" s="42"/>
      <c r="D16" s="42"/>
      <c r="E16" s="42"/>
      <c r="F16" s="42"/>
    </row>
    <row r="17" spans="1:6" x14ac:dyDescent="0.2">
      <c r="A17" s="42"/>
      <c r="B17" s="42"/>
      <c r="C17" s="42"/>
      <c r="D17" s="42"/>
      <c r="E17" s="42"/>
      <c r="F17" s="42"/>
    </row>
    <row r="18" spans="1:6" x14ac:dyDescent="0.2">
      <c r="A18" s="42"/>
      <c r="B18" s="42"/>
      <c r="C18" s="42"/>
      <c r="D18" s="42"/>
      <c r="E18" s="42"/>
      <c r="F18" s="42"/>
    </row>
    <row r="19" spans="1:6" x14ac:dyDescent="0.2">
      <c r="A19" s="42"/>
      <c r="B19" s="42"/>
      <c r="C19" s="42"/>
      <c r="D19" s="42"/>
      <c r="E19" s="42"/>
      <c r="F19" s="42"/>
    </row>
    <row r="20" spans="1:6" x14ac:dyDescent="0.2">
      <c r="A20" s="42"/>
      <c r="B20" s="42"/>
      <c r="C20" s="42"/>
      <c r="D20" s="42"/>
      <c r="E20" s="42"/>
      <c r="F20" s="42"/>
    </row>
    <row r="21" spans="1:6" x14ac:dyDescent="0.2">
      <c r="A21" s="42"/>
      <c r="B21" s="42"/>
      <c r="C21" s="42"/>
      <c r="D21" s="42"/>
      <c r="E21" s="42"/>
      <c r="F21" s="42"/>
    </row>
    <row r="22" spans="1:6" x14ac:dyDescent="0.2">
      <c r="A22" s="42"/>
      <c r="B22" s="42"/>
      <c r="C22" s="42"/>
      <c r="D22" s="42"/>
      <c r="E22" s="42"/>
      <c r="F22" s="42"/>
    </row>
    <row r="23" spans="1:6" x14ac:dyDescent="0.2">
      <c r="A23" s="42"/>
      <c r="B23" s="42"/>
      <c r="C23" s="42"/>
      <c r="D23" s="42"/>
      <c r="E23" s="42"/>
      <c r="F23" s="4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C44D2-7254-4F34-86F4-BA5A18A0EAC3}">
  <dimension ref="A1"/>
  <sheetViews>
    <sheetView workbookViewId="0"/>
  </sheetViews>
  <sheetFormatPr baseColWidth="10" defaultColWidth="8.83203125" defaultRowHeight="15" x14ac:dyDescent="0.2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A3B94D14EF07D49B1F2BD1BBE825AA1" ma:contentTypeVersion="14" ma:contentTypeDescription="Skapa ett nytt dokument." ma:contentTypeScope="" ma:versionID="eb6f44a088180c859486edd5d42debb7">
  <xsd:schema xmlns:xsd="http://www.w3.org/2001/XMLSchema" xmlns:xs="http://www.w3.org/2001/XMLSchema" xmlns:p="http://schemas.microsoft.com/office/2006/metadata/properties" xmlns:ns2="1b6112ab-85fa-44a7-a35f-3dd0455331a3" xmlns:ns3="5dd34aca-eebb-44ee-b140-24321a1f1bde" targetNamespace="http://schemas.microsoft.com/office/2006/metadata/properties" ma:root="true" ma:fieldsID="2922cc3ec3c61e97c3fc85d0daea9bd3" ns2:_="" ns3:_="">
    <xsd:import namespace="1b6112ab-85fa-44a7-a35f-3dd0455331a3"/>
    <xsd:import namespace="5dd34aca-eebb-44ee-b140-24321a1f1b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Comme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6112ab-85fa-44a7-a35f-3dd0455331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2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Bildmarkeringar" ma:readOnly="false" ma:fieldId="{5cf76f15-5ced-4ddc-b409-7134ff3c332f}" ma:taxonomyMulti="true" ma:sspId="ee5fb7d9-232b-4ffd-a5b2-680dceb76b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Comment" ma:index="21" nillable="true" ma:displayName="PL" ma:format="Dropdown" ma:internalName="Comment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d34aca-eebb-44ee-b140-24321a1f1bd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988fc76c-a978-4c96-b0f6-08a0283ba050}" ma:internalName="TaxCatchAll" ma:showField="CatchAllData" ma:web="5dd34aca-eebb-44ee-b140-24321a1f1b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d34aca-eebb-44ee-b140-24321a1f1bde" xsi:nil="true"/>
    <lcf76f155ced4ddcb4097134ff3c332f xmlns="1b6112ab-85fa-44a7-a35f-3dd0455331a3">
      <Terms xmlns="http://schemas.microsoft.com/office/infopath/2007/PartnerControls"/>
    </lcf76f155ced4ddcb4097134ff3c332f>
    <Comment xmlns="1b6112ab-85fa-44a7-a35f-3dd0455331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868FCC5-D7AF-4E86-9487-255BE0A966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b6112ab-85fa-44a7-a35f-3dd0455331a3"/>
    <ds:schemaRef ds:uri="5dd34aca-eebb-44ee-b140-24321a1f1b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44231A-DD99-4F9F-81F9-5CA61C99A490}">
  <ds:schemaRefs>
    <ds:schemaRef ds:uri="http://purl.org/dc/elements/1.1/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1b6112ab-85fa-44a7-a35f-3dd0455331a3"/>
    <ds:schemaRef ds:uri="http://schemas.microsoft.com/office/2006/metadata/properties"/>
    <ds:schemaRef ds:uri="http://schemas.openxmlformats.org/package/2006/metadata/core-properties"/>
    <ds:schemaRef ds:uri="5dd34aca-eebb-44ee-b140-24321a1f1bde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F21731-678A-4E7A-A459-33BD4A74BE6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Kalkylblad</vt:lpstr>
      </vt:variant>
      <vt:variant>
        <vt:i4>5</vt:i4>
      </vt:variant>
      <vt:variant>
        <vt:lpstr>Namngivna områden</vt:lpstr>
      </vt:variant>
      <vt:variant>
        <vt:i4>3</vt:i4>
      </vt:variant>
    </vt:vector>
  </HeadingPairs>
  <TitlesOfParts>
    <vt:vector size="8" baseType="lpstr">
      <vt:lpstr>ARENA</vt:lpstr>
      <vt:lpstr>Orderläggning</vt:lpstr>
      <vt:lpstr>Plocklista</vt:lpstr>
      <vt:lpstr>Arbetsorder</vt:lpstr>
      <vt:lpstr>Blad1</vt:lpstr>
      <vt:lpstr>ARENA!Utskriftsområde</vt:lpstr>
      <vt:lpstr>Orderläggning!Utskriftsområde</vt:lpstr>
      <vt:lpstr>Plocklista!Utskriftsområde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Hans Holmberg - Conventum Örebro</dc:creator>
  <cp:lastModifiedBy>Roger Elverskog</cp:lastModifiedBy>
  <cp:lastPrinted>2026-02-12T15:08:21Z</cp:lastPrinted>
  <dcterms:created xsi:type="dcterms:W3CDTF">2019-02-12T11:49:28Z</dcterms:created>
  <dcterms:modified xsi:type="dcterms:W3CDTF">2026-02-17T10:36:02Z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0x010100FA3B94D14EF07D49B1F2BD1BBE825AA1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</Properties>
</file>